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izai\Desktop\HP更新\"/>
    </mc:Choice>
  </mc:AlternateContent>
  <xr:revisionPtr revIDLastSave="0" documentId="13_ncr:1_{F573FD3B-6C1D-4C53-96FB-8A3ADCB931F3}" xr6:coauthVersionLast="47" xr6:coauthVersionMax="47" xr10:uidLastSave="{00000000-0000-0000-0000-000000000000}"/>
  <bookViews>
    <workbookView xWindow="-108" yWindow="-108" windowWidth="23256" windowHeight="12576" activeTab="1" xr2:uid="{CEBEDBB1-074B-4B09-B0EC-58A1F98CF8C3}"/>
  </bookViews>
  <sheets>
    <sheet name="町内総生産" sheetId="1" r:id="rId1"/>
    <sheet name="製造業" sheetId="4" r:id="rId2"/>
  </sheets>
  <definedNames>
    <definedName name="_xlnm.Print_Area" localSheetId="0">町内総生産!$A$1:$AA$21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4" i="4" l="1"/>
  <c r="D25" i="4"/>
  <c r="D26" i="4"/>
  <c r="D27" i="4"/>
  <c r="E23" i="4"/>
  <c r="D23" i="4"/>
  <c r="I101" i="4"/>
  <c r="I100" i="4"/>
  <c r="I99" i="4"/>
  <c r="I98" i="4"/>
  <c r="I97" i="4"/>
  <c r="I96" i="4"/>
  <c r="H94" i="4"/>
  <c r="H93" i="4"/>
  <c r="H92" i="4"/>
  <c r="H91" i="4"/>
  <c r="H90" i="4"/>
  <c r="H89" i="4"/>
  <c r="H88" i="4"/>
  <c r="H87" i="4"/>
  <c r="H86" i="4"/>
  <c r="J106" i="4" s="1"/>
  <c r="E80" i="4"/>
  <c r="E75" i="4"/>
  <c r="E74" i="4"/>
  <c r="E73" i="4"/>
  <c r="E72" i="4"/>
  <c r="E71" i="4"/>
  <c r="E70" i="4"/>
  <c r="E69" i="4"/>
  <c r="E68" i="4"/>
  <c r="E67" i="4"/>
  <c r="E66" i="4"/>
  <c r="G66" i="4" s="1"/>
  <c r="E65" i="4"/>
  <c r="E64" i="4"/>
  <c r="E63" i="4"/>
  <c r="E62" i="4"/>
  <c r="E61" i="4"/>
  <c r="E60" i="4"/>
  <c r="G80" i="4" s="1"/>
  <c r="I54" i="4"/>
  <c r="F54" i="4"/>
  <c r="I53" i="4"/>
  <c r="F53" i="4"/>
  <c r="I52" i="4"/>
  <c r="F52" i="4"/>
  <c r="I51" i="4"/>
  <c r="F51" i="4"/>
  <c r="I50" i="4"/>
  <c r="F50" i="4"/>
  <c r="I49" i="4"/>
  <c r="F49" i="4"/>
  <c r="I48" i="4"/>
  <c r="F48" i="4"/>
  <c r="I47" i="4"/>
  <c r="F47" i="4"/>
  <c r="I46" i="4"/>
  <c r="F46" i="4"/>
  <c r="I45" i="4"/>
  <c r="F45" i="4"/>
  <c r="I44" i="4"/>
  <c r="F44" i="4"/>
  <c r="I43" i="4"/>
  <c r="F43" i="4"/>
  <c r="I42" i="4"/>
  <c r="F42" i="4"/>
  <c r="I41" i="4"/>
  <c r="F41" i="4"/>
  <c r="I40" i="4"/>
  <c r="F40" i="4"/>
  <c r="I39" i="4"/>
  <c r="F39" i="4"/>
  <c r="I38" i="4"/>
  <c r="F38" i="4"/>
  <c r="C38" i="4" s="1"/>
  <c r="I37" i="4"/>
  <c r="F37" i="4"/>
  <c r="I36" i="4"/>
  <c r="F36" i="4"/>
  <c r="I35" i="4"/>
  <c r="F35" i="4"/>
  <c r="I34" i="4"/>
  <c r="F34" i="4"/>
  <c r="C34" i="4" s="1"/>
  <c r="C22" i="4"/>
  <c r="C21" i="4"/>
  <c r="C20" i="4"/>
  <c r="C19" i="4"/>
  <c r="C18" i="4"/>
  <c r="C17" i="4"/>
  <c r="C16" i="4"/>
  <c r="C15" i="4"/>
  <c r="E15" i="4" s="1"/>
  <c r="C14" i="4"/>
  <c r="C13" i="4"/>
  <c r="C12" i="4"/>
  <c r="C11" i="4"/>
  <c r="C10" i="4"/>
  <c r="E10" i="4" s="1"/>
  <c r="C9" i="4"/>
  <c r="C8" i="4"/>
  <c r="E8" i="4" s="1"/>
  <c r="E7" i="4"/>
  <c r="C7" i="4"/>
  <c r="C14" i="1"/>
  <c r="C13" i="1"/>
  <c r="L15" i="1"/>
  <c r="L16" i="1"/>
  <c r="L17" i="1"/>
  <c r="L18" i="1"/>
  <c r="L19" i="1"/>
  <c r="H15" i="1"/>
  <c r="H16" i="1"/>
  <c r="H17" i="1"/>
  <c r="H18" i="1"/>
  <c r="H19" i="1"/>
  <c r="D15" i="1"/>
  <c r="C15" i="1" s="1"/>
  <c r="D16" i="1"/>
  <c r="C16" i="1" s="1"/>
  <c r="D17" i="1"/>
  <c r="C17" i="1" s="1"/>
  <c r="D18" i="1"/>
  <c r="D19" i="1"/>
  <c r="L14" i="1"/>
  <c r="H14" i="1"/>
  <c r="D14" i="1"/>
  <c r="L13" i="1"/>
  <c r="H13" i="1"/>
  <c r="D13" i="1"/>
  <c r="L12" i="1"/>
  <c r="H12" i="1"/>
  <c r="D12" i="1"/>
  <c r="L11" i="1"/>
  <c r="H11" i="1"/>
  <c r="D11" i="1"/>
  <c r="C11" i="1" s="1"/>
  <c r="L10" i="1"/>
  <c r="H10" i="1"/>
  <c r="D10" i="1"/>
  <c r="C10" i="1" s="1"/>
  <c r="L9" i="1"/>
  <c r="H9" i="1"/>
  <c r="D9" i="1"/>
  <c r="C9" i="1" s="1"/>
  <c r="L8" i="1"/>
  <c r="H8" i="1"/>
  <c r="D8" i="1"/>
  <c r="C8" i="1" s="1"/>
  <c r="L7" i="1"/>
  <c r="H7" i="1"/>
  <c r="D7" i="1"/>
  <c r="D22" i="4" l="1"/>
  <c r="D20" i="4"/>
  <c r="E14" i="4"/>
  <c r="C36" i="4"/>
  <c r="E36" i="4" s="1"/>
  <c r="C52" i="4"/>
  <c r="G64" i="4"/>
  <c r="F74" i="4"/>
  <c r="I91" i="4"/>
  <c r="J86" i="4"/>
  <c r="J87" i="4"/>
  <c r="F65" i="4"/>
  <c r="C42" i="4"/>
  <c r="C50" i="4"/>
  <c r="F75" i="4"/>
  <c r="I94" i="4"/>
  <c r="D11" i="4"/>
  <c r="C43" i="4"/>
  <c r="E43" i="4" s="1"/>
  <c r="C47" i="4"/>
  <c r="D48" i="4" s="1"/>
  <c r="I93" i="4"/>
  <c r="C39" i="4"/>
  <c r="C54" i="4"/>
  <c r="E54" i="4" s="1"/>
  <c r="I95" i="4"/>
  <c r="C51" i="4"/>
  <c r="E51" i="4" s="1"/>
  <c r="D9" i="4"/>
  <c r="C44" i="4"/>
  <c r="E44" i="4" s="1"/>
  <c r="I89" i="4"/>
  <c r="C41" i="4"/>
  <c r="F63" i="4"/>
  <c r="G68" i="4"/>
  <c r="D14" i="4"/>
  <c r="C49" i="4"/>
  <c r="D50" i="4" s="1"/>
  <c r="F66" i="4"/>
  <c r="F67" i="4"/>
  <c r="E42" i="4"/>
  <c r="E19" i="4"/>
  <c r="E13" i="4"/>
  <c r="E20" i="4"/>
  <c r="E52" i="4"/>
  <c r="F68" i="4"/>
  <c r="D12" i="4"/>
  <c r="E17" i="4"/>
  <c r="C46" i="4"/>
  <c r="D47" i="4" s="1"/>
  <c r="C53" i="4"/>
  <c r="E53" i="4" s="1"/>
  <c r="G62" i="4"/>
  <c r="F71" i="4"/>
  <c r="G75" i="4"/>
  <c r="J89" i="4"/>
  <c r="G71" i="4"/>
  <c r="E9" i="4"/>
  <c r="D13" i="4"/>
  <c r="D19" i="4"/>
  <c r="C40" i="4"/>
  <c r="D40" i="4" s="1"/>
  <c r="G63" i="4"/>
  <c r="G67" i="4"/>
  <c r="F73" i="4"/>
  <c r="D10" i="4"/>
  <c r="C37" i="4"/>
  <c r="D38" i="4" s="1"/>
  <c r="F64" i="4"/>
  <c r="G72" i="4"/>
  <c r="J91" i="4"/>
  <c r="G73" i="4"/>
  <c r="C48" i="4"/>
  <c r="I92" i="4"/>
  <c r="E11" i="4"/>
  <c r="E16" i="4"/>
  <c r="E22" i="4"/>
  <c r="C35" i="4"/>
  <c r="E35" i="4" s="1"/>
  <c r="C45" i="4"/>
  <c r="G60" i="4"/>
  <c r="G65" i="4"/>
  <c r="G69" i="4"/>
  <c r="J88" i="4"/>
  <c r="J93" i="4"/>
  <c r="E12" i="4"/>
  <c r="D18" i="4"/>
  <c r="G61" i="4"/>
  <c r="G70" i="4"/>
  <c r="J94" i="4"/>
  <c r="D49" i="4"/>
  <c r="E50" i="4"/>
  <c r="E40" i="4"/>
  <c r="D39" i="4"/>
  <c r="E39" i="4"/>
  <c r="E38" i="4"/>
  <c r="E48" i="4"/>
  <c r="D17" i="4"/>
  <c r="E27" i="4"/>
  <c r="J98" i="4"/>
  <c r="D15" i="4"/>
  <c r="E24" i="4"/>
  <c r="E34" i="4"/>
  <c r="F69" i="4"/>
  <c r="G74" i="4"/>
  <c r="J92" i="4"/>
  <c r="J95" i="4"/>
  <c r="J99" i="4"/>
  <c r="F72" i="4"/>
  <c r="I90" i="4"/>
  <c r="E18" i="4"/>
  <c r="D21" i="4"/>
  <c r="E25" i="4"/>
  <c r="J90" i="4"/>
  <c r="J96" i="4"/>
  <c r="J100" i="4"/>
  <c r="D16" i="4"/>
  <c r="E21" i="4"/>
  <c r="F62" i="4"/>
  <c r="F70" i="4"/>
  <c r="I88" i="4"/>
  <c r="E26" i="4"/>
  <c r="J97" i="4"/>
  <c r="J101" i="4"/>
  <c r="C12" i="1"/>
  <c r="AA12" i="1" s="1"/>
  <c r="AA11" i="1"/>
  <c r="AA14" i="1"/>
  <c r="AA8" i="1"/>
  <c r="AA9" i="1"/>
  <c r="AA10" i="1"/>
  <c r="C19" i="1"/>
  <c r="AA19" i="1" s="1"/>
  <c r="C18" i="1"/>
  <c r="AA18" i="1" s="1"/>
  <c r="AA17" i="1"/>
  <c r="AA16" i="1"/>
  <c r="AA15" i="1"/>
  <c r="AA13" i="1"/>
  <c r="C7" i="1"/>
  <c r="AA7" i="1" s="1"/>
  <c r="D42" i="4" l="1"/>
  <c r="E49" i="4"/>
  <c r="D44" i="4"/>
  <c r="E37" i="4"/>
  <c r="D37" i="4"/>
  <c r="E47" i="4"/>
  <c r="D45" i="4"/>
  <c r="D51" i="4"/>
  <c r="D43" i="4"/>
  <c r="D52" i="4"/>
  <c r="D41" i="4"/>
  <c r="D53" i="4"/>
  <c r="E41" i="4"/>
  <c r="D54" i="4"/>
  <c r="E45" i="4"/>
  <c r="D46" i="4"/>
  <c r="D36" i="4"/>
  <c r="E46" i="4"/>
</calcChain>
</file>

<file path=xl/sharedStrings.xml><?xml version="1.0" encoding="utf-8"?>
<sst xmlns="http://schemas.openxmlformats.org/spreadsheetml/2006/main" count="309" uniqueCount="100">
  <si>
    <t>H26</t>
  </si>
  <si>
    <t>H28</t>
  </si>
  <si>
    <t>H29</t>
  </si>
  <si>
    <t>H30</t>
  </si>
  <si>
    <t>専門・科学技術、業務支援サービス業</t>
    <rPh sb="0" eb="2">
      <t>センモン</t>
    </rPh>
    <rPh sb="3" eb="5">
      <t>カガク</t>
    </rPh>
    <rPh sb="5" eb="7">
      <t>ギジュツ</t>
    </rPh>
    <rPh sb="8" eb="10">
      <t>ギョウム</t>
    </rPh>
    <rPh sb="10" eb="12">
      <t>シエン</t>
    </rPh>
    <rPh sb="16" eb="17">
      <t>ギョウ</t>
    </rPh>
    <phoneticPr fontId="2"/>
  </si>
  <si>
    <t>保健衛生・社会事業</t>
    <rPh sb="0" eb="2">
      <t>ホケン</t>
    </rPh>
    <rPh sb="2" eb="4">
      <t>エイセイ</t>
    </rPh>
    <rPh sb="5" eb="7">
      <t>シャカイ</t>
    </rPh>
    <rPh sb="7" eb="9">
      <t>ジギョウ</t>
    </rPh>
    <phoneticPr fontId="2"/>
  </si>
  <si>
    <t>１　町内総生産</t>
    <rPh sb="2" eb="4">
      <t>チョウナイ</t>
    </rPh>
    <rPh sb="4" eb="7">
      <t>ソウセイサン</t>
    </rPh>
    <phoneticPr fontId="2"/>
  </si>
  <si>
    <t>（単位：百万円）</t>
    <rPh sb="1" eb="3">
      <t>タンイ</t>
    </rPh>
    <rPh sb="4" eb="6">
      <t>ヒャクマン</t>
    </rPh>
    <rPh sb="6" eb="7">
      <t>エン</t>
    </rPh>
    <phoneticPr fontId="2"/>
  </si>
  <si>
    <t>年　度</t>
    <rPh sb="0" eb="1">
      <t>トシ</t>
    </rPh>
    <rPh sb="2" eb="3">
      <t>ド</t>
    </rPh>
    <phoneticPr fontId="2"/>
  </si>
  <si>
    <t>町　内
総生産</t>
    <rPh sb="0" eb="1">
      <t>マチ</t>
    </rPh>
    <rPh sb="2" eb="3">
      <t>ナイ</t>
    </rPh>
    <rPh sb="4" eb="7">
      <t>ソウセイサン</t>
    </rPh>
    <phoneticPr fontId="2"/>
  </si>
  <si>
    <t>１次産業</t>
    <rPh sb="1" eb="2">
      <t>ジ</t>
    </rPh>
    <rPh sb="2" eb="4">
      <t>サンギョウ</t>
    </rPh>
    <phoneticPr fontId="2"/>
  </si>
  <si>
    <t>２次産業</t>
    <rPh sb="1" eb="2">
      <t>ジ</t>
    </rPh>
    <rPh sb="2" eb="4">
      <t>サンギョウ</t>
    </rPh>
    <phoneticPr fontId="2"/>
  </si>
  <si>
    <t>３次産業</t>
    <rPh sb="1" eb="2">
      <t>ジ</t>
    </rPh>
    <rPh sb="2" eb="4">
      <t>サンギョウ</t>
    </rPh>
    <phoneticPr fontId="2"/>
  </si>
  <si>
    <t>輸入品に課せられる税・関税等</t>
    <rPh sb="0" eb="2">
      <t>ユニュウ</t>
    </rPh>
    <rPh sb="2" eb="3">
      <t>ヒン</t>
    </rPh>
    <rPh sb="4" eb="5">
      <t>カ</t>
    </rPh>
    <rPh sb="9" eb="10">
      <t>ゼイ</t>
    </rPh>
    <rPh sb="11" eb="13">
      <t>カンゼイ</t>
    </rPh>
    <rPh sb="13" eb="14">
      <t>トウ</t>
    </rPh>
    <phoneticPr fontId="2"/>
  </si>
  <si>
    <r>
      <t xml:space="preserve">一人当たりの
生産額
</t>
    </r>
    <r>
      <rPr>
        <sz val="8"/>
        <rFont val="HG丸ｺﾞｼｯｸM-PRO"/>
        <family val="3"/>
        <charset val="128"/>
      </rPr>
      <t>（千円）</t>
    </r>
    <rPh sb="0" eb="2">
      <t>ヒトリ</t>
    </rPh>
    <rPh sb="2" eb="3">
      <t>ア</t>
    </rPh>
    <rPh sb="7" eb="10">
      <t>セイサンガク</t>
    </rPh>
    <rPh sb="12" eb="14">
      <t>センエン</t>
    </rPh>
    <phoneticPr fontId="2"/>
  </si>
  <si>
    <t>計</t>
    <rPh sb="0" eb="1">
      <t>ケイ</t>
    </rPh>
    <phoneticPr fontId="2"/>
  </si>
  <si>
    <t>農　業</t>
    <rPh sb="0" eb="1">
      <t>ノウ</t>
    </rPh>
    <rPh sb="2" eb="3">
      <t>ギョウ</t>
    </rPh>
    <phoneticPr fontId="2"/>
  </si>
  <si>
    <t>林　業</t>
    <rPh sb="0" eb="1">
      <t>ハヤシ</t>
    </rPh>
    <rPh sb="2" eb="3">
      <t>ギョウ</t>
    </rPh>
    <phoneticPr fontId="2"/>
  </si>
  <si>
    <t>水産業</t>
    <rPh sb="0" eb="3">
      <t>スイサンギョウ</t>
    </rPh>
    <phoneticPr fontId="2"/>
  </si>
  <si>
    <t>鉱　業</t>
    <rPh sb="0" eb="1">
      <t>コウ</t>
    </rPh>
    <rPh sb="2" eb="3">
      <t>ギョウ</t>
    </rPh>
    <phoneticPr fontId="2"/>
  </si>
  <si>
    <t>製造業</t>
    <rPh sb="0" eb="3">
      <t>セイゾウギョウ</t>
    </rPh>
    <phoneticPr fontId="2"/>
  </si>
  <si>
    <t>建設業</t>
    <rPh sb="0" eb="3">
      <t>ケンセツギョウ</t>
    </rPh>
    <phoneticPr fontId="2"/>
  </si>
  <si>
    <t>卸売・
小売業</t>
    <rPh sb="0" eb="2">
      <t>オロシウ</t>
    </rPh>
    <rPh sb="4" eb="7">
      <t>コウリギョウ</t>
    </rPh>
    <phoneticPr fontId="2"/>
  </si>
  <si>
    <t>金融・
保険業</t>
    <rPh sb="0" eb="2">
      <t>キンユウ</t>
    </rPh>
    <rPh sb="4" eb="7">
      <t>ホケンギョウ</t>
    </rPh>
    <phoneticPr fontId="2"/>
  </si>
  <si>
    <t>不動産業</t>
    <rPh sb="0" eb="4">
      <t>フドウサンギョウ</t>
    </rPh>
    <phoneticPr fontId="2"/>
  </si>
  <si>
    <t>情報
通信業</t>
    <rPh sb="0" eb="2">
      <t>ジョウホウ</t>
    </rPh>
    <rPh sb="3" eb="6">
      <t>ツウシンギョウ</t>
    </rPh>
    <phoneticPr fontId="2"/>
  </si>
  <si>
    <t>公務</t>
    <rPh sb="0" eb="2">
      <t>コウム</t>
    </rPh>
    <phoneticPr fontId="2"/>
  </si>
  <si>
    <t>教育</t>
    <rPh sb="0" eb="2">
      <t>キョウイク</t>
    </rPh>
    <phoneticPr fontId="2"/>
  </si>
  <si>
    <t>その他サービス業</t>
    <rPh sb="2" eb="3">
      <t>タ</t>
    </rPh>
    <rPh sb="7" eb="8">
      <t>ギョウ</t>
    </rPh>
    <phoneticPr fontId="2"/>
  </si>
  <si>
    <t>Ｈ18</t>
  </si>
  <si>
    <t>－</t>
    <phoneticPr fontId="2"/>
  </si>
  <si>
    <t>Ｈ19</t>
    <phoneticPr fontId="2"/>
  </si>
  <si>
    <t>Ｈ20</t>
  </si>
  <si>
    <t>Ｈ21</t>
  </si>
  <si>
    <t>Ｈ22</t>
  </si>
  <si>
    <t>Ｈ23</t>
  </si>
  <si>
    <t>Ｈ24</t>
  </si>
  <si>
    <t>H25</t>
    <phoneticPr fontId="2"/>
  </si>
  <si>
    <t>H27</t>
  </si>
  <si>
    <t>Ｈ11</t>
    <phoneticPr fontId="2"/>
  </si>
  <si>
    <t>Ｈ12</t>
    <phoneticPr fontId="2"/>
  </si>
  <si>
    <t>Ｈ15</t>
  </si>
  <si>
    <t>Ｈ16</t>
  </si>
  <si>
    <t>Ｈ17</t>
  </si>
  <si>
    <t>Ｈ19</t>
  </si>
  <si>
    <t>Ｈ25</t>
  </si>
  <si>
    <t>出典：H30年度長崎県の市町民経済計算</t>
    <rPh sb="0" eb="2">
      <t>シュッテン</t>
    </rPh>
    <rPh sb="6" eb="8">
      <t>ネンド</t>
    </rPh>
    <rPh sb="8" eb="11">
      <t>ナガサキケン</t>
    </rPh>
    <rPh sb="12" eb="14">
      <t>シチョウ</t>
    </rPh>
    <rPh sb="14" eb="15">
      <t>ミン</t>
    </rPh>
    <rPh sb="15" eb="17">
      <t>ケイザイ</t>
    </rPh>
    <rPh sb="17" eb="19">
      <t>ケイサン</t>
    </rPh>
    <phoneticPr fontId="2"/>
  </si>
  <si>
    <t>電気・ガス・水道・廃棄物処理業</t>
    <rPh sb="0" eb="2">
      <t>デンキ</t>
    </rPh>
    <rPh sb="6" eb="8">
      <t>スイドウ</t>
    </rPh>
    <rPh sb="9" eb="12">
      <t>ハイキブツ</t>
    </rPh>
    <rPh sb="12" eb="14">
      <t>ショリ</t>
    </rPh>
    <rPh sb="14" eb="15">
      <t>ギョウ</t>
    </rPh>
    <phoneticPr fontId="2"/>
  </si>
  <si>
    <t>運輸・郵便業</t>
    <rPh sb="0" eb="2">
      <t>ウンユ</t>
    </rPh>
    <rPh sb="3" eb="5">
      <t>ユウビン</t>
    </rPh>
    <rPh sb="5" eb="6">
      <t>ギョウ</t>
    </rPh>
    <phoneticPr fontId="2"/>
  </si>
  <si>
    <t>宿泊・飲食サービス業</t>
    <rPh sb="0" eb="2">
      <t>シュクハク</t>
    </rPh>
    <rPh sb="3" eb="5">
      <t>インショク</t>
    </rPh>
    <rPh sb="9" eb="10">
      <t>ギョウ</t>
    </rPh>
    <phoneticPr fontId="2"/>
  </si>
  <si>
    <r>
      <t xml:space="preserve">人口
</t>
    </r>
    <r>
      <rPr>
        <sz val="8"/>
        <rFont val="HG丸ｺﾞｼｯｸM-PRO"/>
        <family val="3"/>
        <charset val="128"/>
      </rPr>
      <t>（人）
※県統計課/異動人口調査</t>
    </r>
    <rPh sb="0" eb="2">
      <t>ジンコウ</t>
    </rPh>
    <rPh sb="9" eb="10">
      <t>ケン</t>
    </rPh>
    <rPh sb="10" eb="12">
      <t>トウケイ</t>
    </rPh>
    <rPh sb="12" eb="13">
      <t>カ</t>
    </rPh>
    <rPh sb="14" eb="16">
      <t>イドウ</t>
    </rPh>
    <rPh sb="16" eb="20">
      <t>ジンコウチョウサ</t>
    </rPh>
    <phoneticPr fontId="2"/>
  </si>
  <si>
    <t>町内総生産の状況</t>
    <rPh sb="0" eb="2">
      <t>チョウナイ</t>
    </rPh>
    <rPh sb="2" eb="5">
      <t>ソウセイサン</t>
    </rPh>
    <rPh sb="6" eb="8">
      <t>ジョウキョウ</t>
    </rPh>
    <phoneticPr fontId="2"/>
  </si>
  <si>
    <t>製造業の事業所数・従業者数・現金給与総額・製造品出荷額等</t>
    <rPh sb="0" eb="3">
      <t>セイゾウギョウ</t>
    </rPh>
    <rPh sb="4" eb="7">
      <t>ジギョウショ</t>
    </rPh>
    <rPh sb="7" eb="8">
      <t>スウ</t>
    </rPh>
    <rPh sb="9" eb="12">
      <t>ジュウギョウシャ</t>
    </rPh>
    <rPh sb="12" eb="13">
      <t>スウ</t>
    </rPh>
    <rPh sb="14" eb="16">
      <t>ゲンキン</t>
    </rPh>
    <rPh sb="16" eb="18">
      <t>キュウヨ</t>
    </rPh>
    <rPh sb="18" eb="20">
      <t>ソウガク</t>
    </rPh>
    <rPh sb="21" eb="23">
      <t>セイゾウ</t>
    </rPh>
    <rPh sb="23" eb="24">
      <t>ヒン</t>
    </rPh>
    <rPh sb="24" eb="27">
      <t>シュッカガク</t>
    </rPh>
    <rPh sb="27" eb="28">
      <t>トウ</t>
    </rPh>
    <phoneticPr fontId="2"/>
  </si>
  <si>
    <t>１　事業所数（４人以上の従業者のいる事業所）</t>
    <rPh sb="2" eb="5">
      <t>ジギョウショ</t>
    </rPh>
    <rPh sb="5" eb="6">
      <t>スウ</t>
    </rPh>
    <rPh sb="8" eb="9">
      <t>ニン</t>
    </rPh>
    <rPh sb="9" eb="11">
      <t>イジョウ</t>
    </rPh>
    <rPh sb="12" eb="15">
      <t>ジュウギョウシャ</t>
    </rPh>
    <rPh sb="18" eb="21">
      <t>ジギョウショ</t>
    </rPh>
    <phoneticPr fontId="2"/>
  </si>
  <si>
    <t>年</t>
    <rPh sb="0" eb="1">
      <t>ネン</t>
    </rPh>
    <phoneticPr fontId="2"/>
  </si>
  <si>
    <t>　　　合　　計</t>
    <rPh sb="3" eb="4">
      <t>ゴウ</t>
    </rPh>
    <rPh sb="6" eb="7">
      <t>ケイ</t>
    </rPh>
    <phoneticPr fontId="2"/>
  </si>
  <si>
    <t>経営組織別</t>
    <rPh sb="0" eb="2">
      <t>ケイエイ</t>
    </rPh>
    <rPh sb="2" eb="5">
      <t>ソシキベツ</t>
    </rPh>
    <phoneticPr fontId="2"/>
  </si>
  <si>
    <t>対前年比（％）</t>
    <rPh sb="0" eb="1">
      <t>タイ</t>
    </rPh>
    <rPh sb="1" eb="4">
      <t>ゼンネンヒ</t>
    </rPh>
    <phoneticPr fontId="2"/>
  </si>
  <si>
    <t>S62=100</t>
    <phoneticPr fontId="2"/>
  </si>
  <si>
    <t>会　社</t>
    <rPh sb="0" eb="1">
      <t>カイ</t>
    </rPh>
    <rPh sb="2" eb="3">
      <t>シャ</t>
    </rPh>
    <phoneticPr fontId="2"/>
  </si>
  <si>
    <t>組合・他の法人</t>
    <rPh sb="0" eb="2">
      <t>クミアイ</t>
    </rPh>
    <rPh sb="3" eb="4">
      <t>タ</t>
    </rPh>
    <rPh sb="5" eb="7">
      <t>ホウジン</t>
    </rPh>
    <phoneticPr fontId="2"/>
  </si>
  <si>
    <t>個　人</t>
    <rPh sb="0" eb="1">
      <t>コ</t>
    </rPh>
    <rPh sb="2" eb="3">
      <t>ジン</t>
    </rPh>
    <phoneticPr fontId="2"/>
  </si>
  <si>
    <t>Ｓ62</t>
    <phoneticPr fontId="2"/>
  </si>
  <si>
    <t>Ｈ13</t>
  </si>
  <si>
    <t>Ｈ14</t>
  </si>
  <si>
    <t>Ｈ26</t>
  </si>
  <si>
    <t>H29</t>
    <phoneticPr fontId="2"/>
  </si>
  <si>
    <t>H30</t>
    <phoneticPr fontId="2"/>
  </si>
  <si>
    <t>R元</t>
    <rPh sb="1" eb="2">
      <t>モト</t>
    </rPh>
    <phoneticPr fontId="2"/>
  </si>
  <si>
    <t>R2</t>
    <phoneticPr fontId="2"/>
  </si>
  <si>
    <t>Ｈ23、H27は工業統計調査未実施</t>
    <rPh sb="8" eb="10">
      <t>コウギョウ</t>
    </rPh>
    <rPh sb="10" eb="12">
      <t>トウケイ</t>
    </rPh>
    <rPh sb="12" eb="14">
      <t>チョウサ</t>
    </rPh>
    <rPh sb="14" eb="17">
      <t>ミジッシ</t>
    </rPh>
    <phoneticPr fontId="2"/>
  </si>
  <si>
    <t>出典：工業統計</t>
    <rPh sb="0" eb="2">
      <t>シュッテン</t>
    </rPh>
    <rPh sb="3" eb="5">
      <t>コウギョウ</t>
    </rPh>
    <rPh sb="5" eb="7">
      <t>トウケイ</t>
    </rPh>
    <phoneticPr fontId="2"/>
  </si>
  <si>
    <t>２　従業者数（４人以上の従業者のいる事業所）</t>
    <rPh sb="2" eb="5">
      <t>ジュウギョウシャ</t>
    </rPh>
    <rPh sb="5" eb="6">
      <t>スウ</t>
    </rPh>
    <phoneticPr fontId="2"/>
  </si>
  <si>
    <t>常用労働者</t>
    <rPh sb="0" eb="2">
      <t>ジョウヨウ</t>
    </rPh>
    <rPh sb="2" eb="5">
      <t>ロウドウシャ</t>
    </rPh>
    <phoneticPr fontId="2"/>
  </si>
  <si>
    <t>個人事業主・無給家族従業者</t>
    <rPh sb="0" eb="2">
      <t>コジン</t>
    </rPh>
    <rPh sb="2" eb="5">
      <t>ジギョウヌシ</t>
    </rPh>
    <rPh sb="6" eb="8">
      <t>ムキュウ</t>
    </rPh>
    <rPh sb="8" eb="10">
      <t>カゾク</t>
    </rPh>
    <rPh sb="10" eb="13">
      <t>ジュウギョウシャ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</si>
  <si>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</si>
  <si>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</si>
  <si>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Ｈ28</t>
  </si>
  <si>
    <t>３　現金給与総額等（４人以上の従業者のいる事業所）</t>
    <rPh sb="2" eb="4">
      <t>ゲンキン</t>
    </rPh>
    <rPh sb="4" eb="6">
      <t>キュウヨ</t>
    </rPh>
    <rPh sb="6" eb="8">
      <t>ソウガク</t>
    </rPh>
    <rPh sb="8" eb="9">
      <t>トウ</t>
    </rPh>
    <phoneticPr fontId="2"/>
  </si>
  <si>
    <t>（単位：万円）</t>
    <rPh sb="1" eb="3">
      <t>タンイ</t>
    </rPh>
    <rPh sb="4" eb="6">
      <t>マンエン</t>
    </rPh>
    <phoneticPr fontId="2"/>
  </si>
  <si>
    <t>現金給与
総額</t>
    <rPh sb="0" eb="2">
      <t>ゲンキン</t>
    </rPh>
    <rPh sb="2" eb="4">
      <t>キュウヨ</t>
    </rPh>
    <rPh sb="5" eb="7">
      <t>ソウガク</t>
    </rPh>
    <phoneticPr fontId="2"/>
  </si>
  <si>
    <t>原材料使用額等</t>
    <rPh sb="0" eb="3">
      <t>ゲンザイリョウ</t>
    </rPh>
    <rPh sb="3" eb="6">
      <t>シヨウガク</t>
    </rPh>
    <rPh sb="6" eb="7">
      <t>トウ</t>
    </rPh>
    <phoneticPr fontId="2"/>
  </si>
  <si>
    <t>　　　計</t>
    <rPh sb="3" eb="4">
      <t>ケイ</t>
    </rPh>
    <phoneticPr fontId="2"/>
  </si>
  <si>
    <t>H28</t>
    <phoneticPr fontId="2"/>
  </si>
  <si>
    <t>X</t>
    <phoneticPr fontId="2"/>
  </si>
  <si>
    <t>ー</t>
    <phoneticPr fontId="2"/>
  </si>
  <si>
    <t>４　製造品出荷額等（４人以上の従業者のいる事業所）</t>
    <rPh sb="2" eb="4">
      <t>セイゾウ</t>
    </rPh>
    <rPh sb="4" eb="5">
      <t>ヒン</t>
    </rPh>
    <rPh sb="5" eb="8">
      <t>シュッカガク</t>
    </rPh>
    <rPh sb="8" eb="9">
      <t>トウ</t>
    </rPh>
    <phoneticPr fontId="2"/>
  </si>
  <si>
    <t>製造品出荷
額　a</t>
    <rPh sb="0" eb="2">
      <t>セイゾウ</t>
    </rPh>
    <rPh sb="2" eb="3">
      <t>ヒン</t>
    </rPh>
    <rPh sb="3" eb="5">
      <t>シュッカ</t>
    </rPh>
    <rPh sb="6" eb="7">
      <t>ガク</t>
    </rPh>
    <phoneticPr fontId="2"/>
  </si>
  <si>
    <t>加工費収入
額　b</t>
    <rPh sb="0" eb="3">
      <t>カコウヒ</t>
    </rPh>
    <rPh sb="3" eb="5">
      <t>シュウニュウ</t>
    </rPh>
    <rPh sb="6" eb="7">
      <t>ガク</t>
    </rPh>
    <phoneticPr fontId="2"/>
  </si>
  <si>
    <t>修理料収入
額　c</t>
    <rPh sb="0" eb="2">
      <t>シュウリ</t>
    </rPh>
    <rPh sb="2" eb="3">
      <t>リョウ</t>
    </rPh>
    <rPh sb="3" eb="5">
      <t>シュウニュウ</t>
    </rPh>
    <rPh sb="6" eb="7">
      <t>ガク</t>
    </rPh>
    <phoneticPr fontId="2"/>
  </si>
  <si>
    <t>くず廃物の
出荷額　d</t>
    <rPh sb="2" eb="4">
      <t>ハイブツ</t>
    </rPh>
    <rPh sb="6" eb="9">
      <t>シュッカガク</t>
    </rPh>
    <phoneticPr fontId="2"/>
  </si>
  <si>
    <t>その他の
収入額　e</t>
    <rPh sb="2" eb="3">
      <t>タ</t>
    </rPh>
    <rPh sb="5" eb="8">
      <t>シュウニュウガク</t>
    </rPh>
    <phoneticPr fontId="2"/>
  </si>
  <si>
    <t>　製造品出荷額等</t>
    <rPh sb="1" eb="3">
      <t>セイゾウ</t>
    </rPh>
    <rPh sb="3" eb="4">
      <t>ヒン</t>
    </rPh>
    <rPh sb="4" eb="7">
      <t>シュッカガク</t>
    </rPh>
    <rPh sb="7" eb="8">
      <t>トウ</t>
    </rPh>
    <phoneticPr fontId="2"/>
  </si>
  <si>
    <t>a+b+c+d+e</t>
    <phoneticPr fontId="2"/>
  </si>
  <si>
    <t>✕</t>
    <phoneticPr fontId="2"/>
  </si>
  <si>
    <t>Ｒ元</t>
    <rPh sb="1" eb="2">
      <t>モト</t>
    </rPh>
    <phoneticPr fontId="2"/>
  </si>
  <si>
    <t xml:space="preserve">「X」は秘匿扱い（１～２事業所に関する数字で個々の秘密が洩れる恐れがあるため）
</t>
    <rPh sb="4" eb="6">
      <t>ヒトク</t>
    </rPh>
    <rPh sb="6" eb="7">
      <t>アツカ</t>
    </rPh>
    <rPh sb="12" eb="15">
      <t>ジギョウショ</t>
    </rPh>
    <rPh sb="16" eb="17">
      <t>カン</t>
    </rPh>
    <rPh sb="19" eb="21">
      <t>スウジ</t>
    </rPh>
    <rPh sb="22" eb="24">
      <t>ココ</t>
    </rPh>
    <rPh sb="25" eb="27">
      <t>ヒミツ</t>
    </rPh>
    <rPh sb="28" eb="29">
      <t>モ</t>
    </rPh>
    <rPh sb="31" eb="32">
      <t>オソ</t>
    </rPh>
    <phoneticPr fontId="2"/>
  </si>
  <si>
    <t>出典：工業統計、経済センサス-活動調査</t>
    <rPh sb="0" eb="2">
      <t>シュッテン</t>
    </rPh>
    <rPh sb="3" eb="5">
      <t>コウギョウ</t>
    </rPh>
    <rPh sb="5" eb="7">
      <t>トウケイ</t>
    </rPh>
    <rPh sb="8" eb="10">
      <t>ケイザイ</t>
    </rPh>
    <rPh sb="15" eb="19">
      <t>カツドウチョウサ</t>
    </rPh>
    <phoneticPr fontId="2"/>
  </si>
  <si>
    <t>「－」は該当なし、又は調査を行っていないもの</t>
    <rPh sb="4" eb="6">
      <t>ガイトウ</t>
    </rPh>
    <rPh sb="9" eb="10">
      <t>マタ</t>
    </rPh>
    <rPh sb="11" eb="13">
      <t>チョウサ</t>
    </rPh>
    <rPh sb="14" eb="15">
      <t>オコナ</t>
    </rPh>
    <phoneticPr fontId="2"/>
  </si>
  <si>
    <t>H28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</si>
</sst>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.0_ "/>
  </numFmts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明朝"/>
      <family val="1"/>
      <charset val="128"/>
    </font>
    <font>
      <sz val="12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8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127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4" fillId="0" borderId="17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176" fontId="4" fillId="0" borderId="20" xfId="0" applyNumberFormat="1" applyFont="1" applyBorder="1" applyAlignment="1">
      <alignment vertical="center" shrinkToFit="1"/>
    </xf>
    <xf numFmtId="176" fontId="4" fillId="0" borderId="12" xfId="0" applyNumberFormat="1" applyFont="1" applyBorder="1" applyAlignment="1">
      <alignment vertical="center" shrinkToFit="1"/>
    </xf>
    <xf numFmtId="176" fontId="4" fillId="0" borderId="12" xfId="0" applyNumberFormat="1" applyFont="1" applyBorder="1" applyAlignment="1">
      <alignment horizontal="center" vertical="center" shrinkToFit="1"/>
    </xf>
    <xf numFmtId="176" fontId="4" fillId="0" borderId="12" xfId="0" applyNumberFormat="1" applyFont="1" applyBorder="1" applyAlignment="1">
      <alignment horizontal="right" vertical="center" shrinkToFit="1"/>
    </xf>
    <xf numFmtId="176" fontId="4" fillId="0" borderId="21" xfId="0" applyNumberFormat="1" applyFont="1" applyBorder="1" applyAlignment="1">
      <alignment horizontal="right" vertical="center" shrinkToFit="1"/>
    </xf>
    <xf numFmtId="176" fontId="4" fillId="0" borderId="14" xfId="0" applyNumberFormat="1" applyFont="1" applyBorder="1" applyAlignment="1">
      <alignment vertical="center" shrinkToFit="1"/>
    </xf>
    <xf numFmtId="176" fontId="4" fillId="0" borderId="0" xfId="0" applyNumberFormat="1" applyFont="1">
      <alignment vertical="center"/>
    </xf>
    <xf numFmtId="176" fontId="4" fillId="0" borderId="13" xfId="0" applyNumberFormat="1" applyFont="1" applyBorder="1" applyAlignment="1">
      <alignment vertical="center" shrinkToFit="1"/>
    </xf>
    <xf numFmtId="176" fontId="4" fillId="0" borderId="13" xfId="0" applyNumberFormat="1" applyFont="1" applyBorder="1" applyAlignment="1">
      <alignment horizontal="right" vertical="center" shrinkToFit="1"/>
    </xf>
    <xf numFmtId="176" fontId="4" fillId="0" borderId="22" xfId="0" applyNumberFormat="1" applyFont="1" applyBorder="1" applyAlignment="1">
      <alignment vertical="center" shrinkToFit="1"/>
    </xf>
    <xf numFmtId="176" fontId="4" fillId="0" borderId="22" xfId="0" applyNumberFormat="1" applyFont="1" applyBorder="1" applyAlignment="1">
      <alignment horizontal="right" vertical="center" shrinkToFit="1"/>
    </xf>
    <xf numFmtId="0" fontId="4" fillId="0" borderId="15" xfId="0" applyFont="1" applyBorder="1" applyAlignment="1">
      <alignment horizontal="center" vertical="center" shrinkToFit="1"/>
    </xf>
    <xf numFmtId="176" fontId="4" fillId="0" borderId="24" xfId="0" applyNumberFormat="1" applyFont="1" applyBorder="1" applyAlignment="1">
      <alignment vertical="center" shrinkToFit="1"/>
    </xf>
    <xf numFmtId="176" fontId="4" fillId="0" borderId="17" xfId="0" applyNumberFormat="1" applyFont="1" applyBorder="1" applyAlignment="1">
      <alignment vertical="center" shrinkToFit="1"/>
    </xf>
    <xf numFmtId="176" fontId="4" fillId="0" borderId="17" xfId="0" applyNumberFormat="1" applyFont="1" applyBorder="1" applyAlignment="1">
      <alignment horizontal="center" vertical="center" shrinkToFit="1"/>
    </xf>
    <xf numFmtId="176" fontId="4" fillId="0" borderId="17" xfId="0" applyNumberFormat="1" applyFont="1" applyBorder="1" applyAlignment="1">
      <alignment horizontal="right" vertical="center" shrinkToFit="1"/>
    </xf>
    <xf numFmtId="176" fontId="4" fillId="0" borderId="19" xfId="0" applyNumberFormat="1" applyFont="1" applyBorder="1" applyAlignment="1">
      <alignment vertical="center" shrinkToFit="1"/>
    </xf>
    <xf numFmtId="0" fontId="4" fillId="0" borderId="25" xfId="0" applyFont="1" applyBorder="1" applyAlignment="1">
      <alignment horizontal="center" vertical="center" shrinkToFit="1"/>
    </xf>
    <xf numFmtId="0" fontId="4" fillId="0" borderId="18" xfId="0" applyFont="1" applyBorder="1" applyAlignment="1">
      <alignment horizontal="center" vertical="center" shrinkToFit="1"/>
    </xf>
    <xf numFmtId="0" fontId="4" fillId="0" borderId="19" xfId="0" applyFont="1" applyBorder="1" applyAlignment="1">
      <alignment horizontal="center" vertical="center" shrinkToFit="1"/>
    </xf>
    <xf numFmtId="0" fontId="4" fillId="0" borderId="26" xfId="0" applyFont="1" applyBorder="1" applyAlignment="1">
      <alignment horizontal="center" vertical="center" shrinkToFit="1"/>
    </xf>
    <xf numFmtId="176" fontId="4" fillId="0" borderId="20" xfId="0" applyNumberFormat="1" applyFont="1" applyBorder="1" applyAlignment="1">
      <alignment vertical="center" shrinkToFit="1"/>
    </xf>
    <xf numFmtId="176" fontId="4" fillId="0" borderId="21" xfId="0" applyNumberFormat="1" applyFont="1" applyBorder="1" applyAlignment="1">
      <alignment vertical="center" shrinkToFit="1"/>
    </xf>
    <xf numFmtId="176" fontId="4" fillId="0" borderId="27" xfId="0" applyNumberFormat="1" applyFont="1" applyBorder="1" applyAlignment="1">
      <alignment vertical="center" shrinkToFit="1"/>
    </xf>
    <xf numFmtId="176" fontId="4" fillId="0" borderId="12" xfId="0" applyNumberFormat="1" applyFont="1" applyBorder="1" applyAlignment="1">
      <alignment vertical="center" shrinkToFit="1"/>
    </xf>
    <xf numFmtId="176" fontId="4" fillId="0" borderId="12" xfId="0" applyNumberFormat="1" applyFont="1" applyBorder="1" applyAlignment="1">
      <alignment horizontal="right" vertical="center" shrinkToFit="1"/>
    </xf>
    <xf numFmtId="0" fontId="4" fillId="0" borderId="28" xfId="0" applyFont="1" applyBorder="1" applyAlignment="1">
      <alignment horizontal="center" vertical="center" shrinkToFit="1"/>
    </xf>
    <xf numFmtId="176" fontId="4" fillId="0" borderId="29" xfId="0" applyNumberFormat="1" applyFont="1" applyBorder="1" applyAlignment="1">
      <alignment vertical="center" shrinkToFit="1"/>
    </xf>
    <xf numFmtId="176" fontId="4" fillId="0" borderId="22" xfId="0" applyNumberFormat="1" applyFont="1" applyBorder="1" applyAlignment="1">
      <alignment vertical="center" shrinkToFit="1"/>
    </xf>
    <xf numFmtId="176" fontId="4" fillId="0" borderId="23" xfId="0" applyNumberFormat="1" applyFont="1" applyBorder="1" applyAlignment="1">
      <alignment vertical="center" shrinkToFit="1"/>
    </xf>
    <xf numFmtId="0" fontId="4" fillId="0" borderId="30" xfId="0" applyFont="1" applyBorder="1" applyAlignment="1">
      <alignment horizontal="center" vertical="center" shrinkToFit="1"/>
    </xf>
    <xf numFmtId="176" fontId="4" fillId="0" borderId="18" xfId="0" applyNumberFormat="1" applyFont="1" applyBorder="1" applyAlignment="1">
      <alignment vertical="center" shrinkToFit="1"/>
    </xf>
    <xf numFmtId="176" fontId="4" fillId="0" borderId="17" xfId="0" applyNumberFormat="1" applyFont="1" applyBorder="1" applyAlignment="1">
      <alignment vertical="center" shrinkToFit="1"/>
    </xf>
    <xf numFmtId="0" fontId="4" fillId="0" borderId="0" xfId="0" applyFont="1" applyBorder="1" applyAlignment="1">
      <alignment horizontal="center" vertical="center" shrinkToFit="1"/>
    </xf>
    <xf numFmtId="176" fontId="4" fillId="0" borderId="0" xfId="0" applyNumberFormat="1" applyFont="1" applyBorder="1" applyAlignment="1">
      <alignment vertical="center" shrinkToFit="1"/>
    </xf>
    <xf numFmtId="0" fontId="4" fillId="0" borderId="10" xfId="0" applyFont="1" applyBorder="1" applyAlignment="1">
      <alignment horizontal="center" vertical="center" shrinkToFit="1"/>
    </xf>
    <xf numFmtId="177" fontId="4" fillId="0" borderId="21" xfId="0" applyNumberFormat="1" applyFont="1" applyBorder="1" applyAlignment="1">
      <alignment horizontal="center" vertical="center" shrinkToFit="1"/>
    </xf>
    <xf numFmtId="177" fontId="4" fillId="0" borderId="21" xfId="0" applyNumberFormat="1" applyFont="1" applyBorder="1" applyAlignment="1">
      <alignment vertical="center" shrinkToFit="1"/>
    </xf>
    <xf numFmtId="177" fontId="4" fillId="0" borderId="12" xfId="0" applyNumberFormat="1" applyFont="1" applyBorder="1" applyAlignment="1">
      <alignment horizontal="center" vertical="center"/>
    </xf>
    <xf numFmtId="176" fontId="4" fillId="0" borderId="12" xfId="0" applyNumberFormat="1" applyFont="1" applyBorder="1">
      <alignment vertical="center"/>
    </xf>
    <xf numFmtId="176" fontId="4" fillId="0" borderId="14" xfId="0" applyNumberFormat="1" applyFont="1" applyBorder="1">
      <alignment vertical="center"/>
    </xf>
    <xf numFmtId="177" fontId="4" fillId="0" borderId="12" xfId="0" applyNumberFormat="1" applyFont="1" applyBorder="1">
      <alignment vertical="center"/>
    </xf>
    <xf numFmtId="176" fontId="4" fillId="0" borderId="22" xfId="0" applyNumberFormat="1" applyFont="1" applyBorder="1">
      <alignment vertical="center"/>
    </xf>
    <xf numFmtId="176" fontId="4" fillId="0" borderId="31" xfId="0" applyNumberFormat="1" applyFont="1" applyBorder="1">
      <alignment vertical="center"/>
    </xf>
    <xf numFmtId="177" fontId="4" fillId="0" borderId="22" xfId="0" applyNumberFormat="1" applyFont="1" applyBorder="1">
      <alignment vertical="center"/>
    </xf>
    <xf numFmtId="177" fontId="4" fillId="0" borderId="22" xfId="0" applyNumberFormat="1" applyFont="1" applyBorder="1" applyAlignment="1">
      <alignment vertical="center" shrinkToFit="1"/>
    </xf>
    <xf numFmtId="0" fontId="4" fillId="0" borderId="32" xfId="0" applyFont="1" applyBorder="1" applyAlignment="1">
      <alignment horizontal="center" vertical="center" shrinkToFit="1"/>
    </xf>
    <xf numFmtId="176" fontId="4" fillId="0" borderId="33" xfId="0" applyNumberFormat="1" applyFont="1" applyBorder="1">
      <alignment vertical="center"/>
    </xf>
    <xf numFmtId="0" fontId="4" fillId="0" borderId="34" xfId="0" applyFont="1" applyBorder="1" applyAlignment="1">
      <alignment horizontal="center" vertical="center" shrinkToFit="1"/>
    </xf>
    <xf numFmtId="177" fontId="4" fillId="0" borderId="17" xfId="0" applyNumberFormat="1" applyFont="1" applyBorder="1">
      <alignment vertical="center"/>
    </xf>
    <xf numFmtId="177" fontId="4" fillId="0" borderId="17" xfId="0" applyNumberFormat="1" applyFont="1" applyBorder="1" applyAlignment="1">
      <alignment vertical="center" shrinkToFit="1"/>
    </xf>
    <xf numFmtId="176" fontId="4" fillId="0" borderId="17" xfId="0" applyNumberFormat="1" applyFont="1" applyBorder="1">
      <alignment vertical="center"/>
    </xf>
    <xf numFmtId="176" fontId="4" fillId="0" borderId="4" xfId="0" applyNumberFormat="1" applyFont="1" applyBorder="1">
      <alignment vertical="center"/>
    </xf>
    <xf numFmtId="177" fontId="4" fillId="0" borderId="12" xfId="0" applyNumberFormat="1" applyFont="1" applyBorder="1" applyAlignment="1">
      <alignment horizontal="center" vertical="center" shrinkToFit="1"/>
    </xf>
    <xf numFmtId="177" fontId="4" fillId="0" borderId="12" xfId="0" applyNumberFormat="1" applyFont="1" applyBorder="1" applyAlignment="1">
      <alignment vertical="center" shrinkToFit="1"/>
    </xf>
    <xf numFmtId="176" fontId="4" fillId="0" borderId="11" xfId="0" applyNumberFormat="1" applyFont="1" applyBorder="1" applyAlignment="1">
      <alignment vertical="center" shrinkToFit="1"/>
    </xf>
    <xf numFmtId="176" fontId="4" fillId="0" borderId="31" xfId="0" applyNumberFormat="1" applyFont="1" applyBorder="1" applyAlignment="1">
      <alignment vertical="center" shrinkToFit="1"/>
    </xf>
    <xf numFmtId="176" fontId="4" fillId="0" borderId="35" xfId="0" applyNumberFormat="1" applyFont="1" applyBorder="1" applyAlignment="1">
      <alignment vertical="center" shrinkToFit="1"/>
    </xf>
    <xf numFmtId="176" fontId="4" fillId="0" borderId="31" xfId="0" applyNumberFormat="1" applyFont="1" applyBorder="1" applyAlignment="1">
      <alignment horizontal="right" vertical="center" shrinkToFit="1"/>
    </xf>
    <xf numFmtId="176" fontId="4" fillId="0" borderId="36" xfId="0" applyNumberFormat="1" applyFont="1" applyBorder="1" applyAlignment="1">
      <alignment horizontal="right" vertical="center" shrinkToFit="1"/>
    </xf>
    <xf numFmtId="176" fontId="4" fillId="0" borderId="33" xfId="0" applyNumberFormat="1" applyFont="1" applyBorder="1" applyAlignment="1">
      <alignment horizontal="right" vertical="center" shrinkToFit="1"/>
    </xf>
    <xf numFmtId="176" fontId="4" fillId="0" borderId="4" xfId="0" applyNumberFormat="1" applyFont="1" applyBorder="1" applyAlignment="1">
      <alignment horizontal="right" vertical="center" shrinkToFit="1"/>
    </xf>
    <xf numFmtId="177" fontId="4" fillId="0" borderId="27" xfId="0" applyNumberFormat="1" applyFont="1" applyBorder="1" applyAlignment="1">
      <alignment vertical="center" shrinkToFit="1"/>
    </xf>
    <xf numFmtId="177" fontId="4" fillId="0" borderId="14" xfId="0" applyNumberFormat="1" applyFont="1" applyBorder="1" applyAlignment="1">
      <alignment vertical="center" shrinkToFit="1"/>
    </xf>
    <xf numFmtId="177" fontId="4" fillId="0" borderId="31" xfId="0" applyNumberFormat="1" applyFont="1" applyBorder="1" applyAlignment="1">
      <alignment vertical="center" shrinkToFit="1"/>
    </xf>
    <xf numFmtId="176" fontId="4" fillId="0" borderId="23" xfId="0" applyNumberFormat="1" applyFont="1" applyBorder="1" applyAlignment="1">
      <alignment horizontal="right" vertical="center" shrinkToFit="1"/>
    </xf>
    <xf numFmtId="177" fontId="4" fillId="0" borderId="22" xfId="0" applyNumberFormat="1" applyFont="1" applyBorder="1" applyAlignment="1">
      <alignment horizontal="center" vertical="center" shrinkToFit="1"/>
    </xf>
    <xf numFmtId="177" fontId="4" fillId="0" borderId="31" xfId="0" applyNumberFormat="1" applyFont="1" applyBorder="1" applyAlignment="1">
      <alignment horizontal="center" vertical="center" shrinkToFit="1"/>
    </xf>
    <xf numFmtId="176" fontId="4" fillId="0" borderId="32" xfId="0" applyNumberFormat="1" applyFont="1" applyBorder="1" applyAlignment="1">
      <alignment horizontal="right" vertical="center" shrinkToFit="1"/>
    </xf>
    <xf numFmtId="176" fontId="4" fillId="0" borderId="39" xfId="0" applyNumberFormat="1" applyFont="1" applyBorder="1" applyAlignment="1">
      <alignment vertical="center" shrinkToFit="1"/>
    </xf>
    <xf numFmtId="177" fontId="4" fillId="0" borderId="17" xfId="0" applyNumberFormat="1" applyFont="1" applyBorder="1" applyAlignment="1">
      <alignment horizontal="center" vertical="center" shrinkToFit="1"/>
    </xf>
    <xf numFmtId="177" fontId="4" fillId="0" borderId="19" xfId="0" applyNumberFormat="1" applyFont="1" applyBorder="1" applyAlignment="1">
      <alignment vertical="center" shrinkToFit="1"/>
    </xf>
    <xf numFmtId="176" fontId="4" fillId="0" borderId="40" xfId="0" applyNumberFormat="1" applyFont="1" applyBorder="1" applyAlignment="1">
      <alignment vertical="center" shrinkToFit="1"/>
    </xf>
    <xf numFmtId="176" fontId="4" fillId="0" borderId="7" xfId="0" applyNumberFormat="1" applyFont="1" applyBorder="1" applyAlignment="1">
      <alignment vertical="center" shrinkToFit="1"/>
    </xf>
    <xf numFmtId="176" fontId="4" fillId="0" borderId="7" xfId="0" applyNumberFormat="1" applyFont="1" applyBorder="1" applyAlignment="1">
      <alignment horizontal="center" vertical="center" shrinkToFit="1"/>
    </xf>
    <xf numFmtId="176" fontId="4" fillId="0" borderId="41" xfId="0" applyNumberFormat="1" applyFont="1" applyBorder="1" applyAlignment="1">
      <alignment vertical="center" shrinkToFit="1"/>
    </xf>
    <xf numFmtId="176" fontId="4" fillId="0" borderId="41" xfId="0" applyNumberFormat="1" applyFont="1" applyBorder="1" applyAlignment="1">
      <alignment horizontal="right" vertical="center" shrinkToFit="1"/>
    </xf>
    <xf numFmtId="176" fontId="4" fillId="0" borderId="38" xfId="0" applyNumberFormat="1" applyFont="1" applyBorder="1" applyAlignment="1">
      <alignment horizontal="right" vertical="center" shrinkToFit="1"/>
    </xf>
    <xf numFmtId="176" fontId="4" fillId="0" borderId="38" xfId="0" applyNumberFormat="1" applyFont="1" applyBorder="1" applyAlignment="1">
      <alignment vertical="center" shrinkToFit="1"/>
    </xf>
    <xf numFmtId="176" fontId="4" fillId="0" borderId="0" xfId="0" applyNumberFormat="1" applyFont="1" applyAlignment="1">
      <alignment horizontal="right" vertical="center" shrinkToFit="1"/>
    </xf>
    <xf numFmtId="176" fontId="4" fillId="0" borderId="22" xfId="0" applyNumberFormat="1" applyFont="1" applyBorder="1" applyAlignment="1">
      <alignment horizontal="center" vertical="center" shrinkToFit="1"/>
    </xf>
    <xf numFmtId="176" fontId="4" fillId="0" borderId="13" xfId="0" applyNumberFormat="1" applyFont="1" applyBorder="1" applyAlignment="1">
      <alignment horizontal="center" vertical="center" shrinkToFit="1"/>
    </xf>
    <xf numFmtId="177" fontId="4" fillId="0" borderId="33" xfId="0" applyNumberFormat="1" applyFont="1" applyBorder="1" applyAlignment="1">
      <alignment horizontal="center" vertical="center" shrinkToFit="1"/>
    </xf>
    <xf numFmtId="176" fontId="4" fillId="0" borderId="34" xfId="0" applyNumberFormat="1" applyFont="1" applyBorder="1" applyAlignment="1">
      <alignment horizontal="right" vertical="center" shrinkToFit="1"/>
    </xf>
    <xf numFmtId="176" fontId="4" fillId="0" borderId="18" xfId="0" applyNumberFormat="1" applyFont="1" applyBorder="1" applyAlignment="1">
      <alignment horizontal="center" vertical="center" shrinkToFit="1"/>
    </xf>
    <xf numFmtId="176" fontId="4" fillId="0" borderId="18" xfId="0" applyNumberFormat="1" applyFont="1" applyBorder="1" applyAlignment="1">
      <alignment horizontal="right" vertical="center" shrinkToFit="1"/>
    </xf>
    <xf numFmtId="176" fontId="4" fillId="0" borderId="3" xfId="0" applyNumberFormat="1" applyFont="1" applyBorder="1" applyAlignment="1">
      <alignment vertical="center" shrinkToFit="1"/>
    </xf>
    <xf numFmtId="0" fontId="4" fillId="0" borderId="0" xfId="0" applyFont="1" applyAlignment="1">
      <alignment horizontal="left" vertical="center"/>
    </xf>
    <xf numFmtId="176" fontId="4" fillId="0" borderId="0" xfId="0" applyNumberFormat="1" applyFont="1" applyBorder="1" applyAlignment="1">
      <alignment horizontal="right" vertical="center" shrinkToFit="1"/>
    </xf>
    <xf numFmtId="176" fontId="4" fillId="0" borderId="0" xfId="0" applyNumberFormat="1" applyFont="1" applyBorder="1" applyAlignment="1">
      <alignment horizontal="center" vertical="center" shrinkToFit="1"/>
    </xf>
    <xf numFmtId="177" fontId="4" fillId="0" borderId="0" xfId="0" applyNumberFormat="1" applyFont="1" applyBorder="1" applyAlignment="1">
      <alignment horizontal="center" vertical="center" shrinkToFit="1"/>
    </xf>
    <xf numFmtId="176" fontId="4" fillId="0" borderId="36" xfId="0" applyNumberFormat="1" applyFont="1" applyBorder="1">
      <alignment vertical="center"/>
    </xf>
    <xf numFmtId="0" fontId="4" fillId="0" borderId="5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4" fillId="0" borderId="15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 shrinkToFit="1"/>
    </xf>
    <xf numFmtId="0" fontId="4" fillId="0" borderId="17" xfId="0" applyFont="1" applyBorder="1" applyAlignment="1">
      <alignment horizontal="center" vertical="center" wrapText="1" shrinkToFit="1"/>
    </xf>
    <xf numFmtId="0" fontId="4" fillId="0" borderId="12" xfId="0" applyFont="1" applyBorder="1" applyAlignment="1">
      <alignment horizontal="center" vertical="center" shrinkToFit="1"/>
    </xf>
    <xf numFmtId="0" fontId="4" fillId="0" borderId="17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wrapText="1" shrinkToFit="1"/>
    </xf>
    <xf numFmtId="0" fontId="4" fillId="0" borderId="13" xfId="0" applyFont="1" applyBorder="1" applyAlignment="1">
      <alignment horizontal="center" vertical="center" wrapText="1" shrinkToFit="1"/>
    </xf>
    <xf numFmtId="0" fontId="4" fillId="0" borderId="18" xfId="0" applyFont="1" applyBorder="1" applyAlignment="1">
      <alignment horizontal="center" vertical="center" wrapText="1" shrinkToFit="1"/>
    </xf>
    <xf numFmtId="0" fontId="4" fillId="0" borderId="1" xfId="0" applyFont="1" applyBorder="1" applyAlignment="1">
      <alignment vertical="center" shrinkToFit="1"/>
    </xf>
    <xf numFmtId="0" fontId="4" fillId="0" borderId="2" xfId="0" applyFont="1" applyBorder="1" applyAlignment="1">
      <alignment vertical="center" shrinkToFit="1"/>
    </xf>
    <xf numFmtId="0" fontId="4" fillId="0" borderId="29" xfId="0" applyFont="1" applyBorder="1" applyAlignment="1">
      <alignment horizontal="center" vertical="center" shrinkToFit="1"/>
    </xf>
    <xf numFmtId="0" fontId="4" fillId="0" borderId="21" xfId="0" applyFont="1" applyBorder="1" applyAlignment="1">
      <alignment horizontal="center" vertical="center" shrinkToFit="1"/>
    </xf>
    <xf numFmtId="0" fontId="4" fillId="0" borderId="14" xfId="0" applyFont="1" applyBorder="1" applyAlignment="1">
      <alignment horizontal="center" vertical="center" shrinkToFit="1"/>
    </xf>
    <xf numFmtId="0" fontId="4" fillId="0" borderId="37" xfId="0" applyFont="1" applyBorder="1" applyAlignment="1">
      <alignment vertical="center" shrinkToFit="1"/>
    </xf>
    <xf numFmtId="0" fontId="4" fillId="0" borderId="6" xfId="0" applyFont="1" applyBorder="1" applyAlignment="1">
      <alignment horizontal="center" vertical="center" wrapText="1" shrinkToFit="1"/>
    </xf>
    <xf numFmtId="0" fontId="4" fillId="0" borderId="16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wrapText="1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6DF18D-5B97-4912-9C32-D72F6BFBEC68}">
  <dimension ref="B1:AB21"/>
  <sheetViews>
    <sheetView view="pageBreakPreview" zoomScale="75" zoomScaleNormal="100" zoomScaleSheetLayoutView="75" workbookViewId="0">
      <selection activeCell="F10" sqref="F10"/>
    </sheetView>
  </sheetViews>
  <sheetFormatPr defaultColWidth="6.8984375" defaultRowHeight="12" x14ac:dyDescent="0.45"/>
  <cols>
    <col min="1" max="1" width="4.19921875" style="2" customWidth="1"/>
    <col min="2" max="2" width="7.796875" style="2" customWidth="1"/>
    <col min="3" max="3" width="8.69921875" style="2" customWidth="1"/>
    <col min="4" max="7" width="6.8984375" style="2"/>
    <col min="8" max="8" width="8.69921875" style="2" customWidth="1"/>
    <col min="9" max="9" width="6.8984375" style="2"/>
    <col min="10" max="11" width="7.796875" style="2" customWidth="1"/>
    <col min="12" max="12" width="8.69921875" style="2" customWidth="1"/>
    <col min="13" max="13" width="6.8984375" style="2"/>
    <col min="14" max="24" width="7.796875" style="2" customWidth="1"/>
    <col min="25" max="26" width="8.69921875" style="2" customWidth="1"/>
    <col min="27" max="27" width="7.796875" style="2" customWidth="1"/>
    <col min="28" max="28" width="9.09765625" style="2" bestFit="1" customWidth="1"/>
    <col min="29" max="16384" width="6.8984375" style="2"/>
  </cols>
  <sheetData>
    <row r="1" spans="2:28" ht="21.9" customHeight="1" x14ac:dyDescent="0.45">
      <c r="B1" s="1" t="s">
        <v>51</v>
      </c>
    </row>
    <row r="2" spans="2:28" ht="21.9" customHeight="1" x14ac:dyDescent="0.45">
      <c r="B2" s="1"/>
    </row>
    <row r="3" spans="2:28" ht="21.9" customHeight="1" x14ac:dyDescent="0.45">
      <c r="B3" s="2" t="s">
        <v>6</v>
      </c>
      <c r="Y3" s="3"/>
      <c r="AA3" s="3" t="s">
        <v>7</v>
      </c>
    </row>
    <row r="4" spans="2:28" ht="21.9" customHeight="1" x14ac:dyDescent="0.45">
      <c r="B4" s="98" t="s">
        <v>8</v>
      </c>
      <c r="C4" s="101" t="s">
        <v>9</v>
      </c>
      <c r="D4" s="114" t="s">
        <v>10</v>
      </c>
      <c r="E4" s="114"/>
      <c r="F4" s="114"/>
      <c r="G4" s="114"/>
      <c r="H4" s="114" t="s">
        <v>11</v>
      </c>
      <c r="I4" s="114"/>
      <c r="J4" s="114"/>
      <c r="K4" s="114"/>
      <c r="L4" s="114" t="s">
        <v>12</v>
      </c>
      <c r="M4" s="114"/>
      <c r="N4" s="114"/>
      <c r="O4" s="114"/>
      <c r="P4" s="114"/>
      <c r="Q4" s="114"/>
      <c r="R4" s="114"/>
      <c r="S4" s="114"/>
      <c r="T4" s="114"/>
      <c r="U4" s="114"/>
      <c r="V4" s="114"/>
      <c r="W4" s="114"/>
      <c r="X4" s="114"/>
      <c r="Y4" s="115" t="s">
        <v>13</v>
      </c>
      <c r="Z4" s="110" t="s">
        <v>50</v>
      </c>
      <c r="AA4" s="111" t="s">
        <v>14</v>
      </c>
    </row>
    <row r="5" spans="2:28" ht="32.1" customHeight="1" x14ac:dyDescent="0.45">
      <c r="B5" s="99"/>
      <c r="C5" s="102"/>
      <c r="D5" s="108" t="s">
        <v>15</v>
      </c>
      <c r="E5" s="108" t="s">
        <v>16</v>
      </c>
      <c r="F5" s="108" t="s">
        <v>17</v>
      </c>
      <c r="G5" s="108" t="s">
        <v>18</v>
      </c>
      <c r="H5" s="108" t="s">
        <v>15</v>
      </c>
      <c r="I5" s="108" t="s">
        <v>19</v>
      </c>
      <c r="J5" s="108" t="s">
        <v>20</v>
      </c>
      <c r="K5" s="108" t="s">
        <v>21</v>
      </c>
      <c r="L5" s="108" t="s">
        <v>15</v>
      </c>
      <c r="M5" s="104" t="s">
        <v>47</v>
      </c>
      <c r="N5" s="104" t="s">
        <v>22</v>
      </c>
      <c r="O5" s="104" t="s">
        <v>48</v>
      </c>
      <c r="P5" s="106" t="s">
        <v>49</v>
      </c>
      <c r="Q5" s="104" t="s">
        <v>25</v>
      </c>
      <c r="R5" s="104" t="s">
        <v>23</v>
      </c>
      <c r="S5" s="108" t="s">
        <v>24</v>
      </c>
      <c r="T5" s="106" t="s">
        <v>4</v>
      </c>
      <c r="U5" s="106" t="s">
        <v>26</v>
      </c>
      <c r="V5" s="106" t="s">
        <v>27</v>
      </c>
      <c r="W5" s="106" t="s">
        <v>5</v>
      </c>
      <c r="X5" s="106" t="s">
        <v>28</v>
      </c>
      <c r="Y5" s="116"/>
      <c r="Z5" s="104"/>
      <c r="AA5" s="112"/>
    </row>
    <row r="6" spans="2:28" ht="32.1" customHeight="1" x14ac:dyDescent="0.45">
      <c r="B6" s="100"/>
      <c r="C6" s="103"/>
      <c r="D6" s="109"/>
      <c r="E6" s="109"/>
      <c r="F6" s="109"/>
      <c r="G6" s="109"/>
      <c r="H6" s="109"/>
      <c r="I6" s="109"/>
      <c r="J6" s="109"/>
      <c r="K6" s="109"/>
      <c r="L6" s="109"/>
      <c r="M6" s="105"/>
      <c r="N6" s="105"/>
      <c r="O6" s="105"/>
      <c r="P6" s="107"/>
      <c r="Q6" s="105"/>
      <c r="R6" s="105"/>
      <c r="S6" s="109"/>
      <c r="T6" s="107"/>
      <c r="U6" s="107"/>
      <c r="V6" s="107"/>
      <c r="W6" s="107"/>
      <c r="X6" s="107"/>
      <c r="Y6" s="117"/>
      <c r="Z6" s="105"/>
      <c r="AA6" s="113"/>
    </row>
    <row r="7" spans="2:28" ht="21.6" customHeight="1" x14ac:dyDescent="0.45">
      <c r="B7" s="5" t="s">
        <v>29</v>
      </c>
      <c r="C7" s="6">
        <f>SUM(D7,H7,L7,,Y7)</f>
        <v>33784</v>
      </c>
      <c r="D7" s="7">
        <f t="shared" ref="D7:D19" si="0">SUM(E7:G7)</f>
        <v>343</v>
      </c>
      <c r="E7" s="7">
        <v>316</v>
      </c>
      <c r="F7" s="7">
        <v>27</v>
      </c>
      <c r="G7" s="8" t="s">
        <v>30</v>
      </c>
      <c r="H7" s="7">
        <f t="shared" ref="H7:H19" si="1">SUM(I7:K7)</f>
        <v>10855</v>
      </c>
      <c r="I7" s="8" t="s">
        <v>30</v>
      </c>
      <c r="J7" s="7">
        <v>8949</v>
      </c>
      <c r="K7" s="7">
        <v>1906</v>
      </c>
      <c r="L7" s="7">
        <f t="shared" ref="L7:L19" si="2">SUM(M7:X7)</f>
        <v>22432</v>
      </c>
      <c r="M7" s="9">
        <v>226</v>
      </c>
      <c r="N7" s="9">
        <v>3808</v>
      </c>
      <c r="O7" s="9">
        <v>983</v>
      </c>
      <c r="P7" s="7">
        <v>1068</v>
      </c>
      <c r="Q7" s="9">
        <v>197</v>
      </c>
      <c r="R7" s="10">
        <v>1154</v>
      </c>
      <c r="S7" s="10">
        <v>3476</v>
      </c>
      <c r="T7" s="7">
        <v>1079</v>
      </c>
      <c r="U7" s="7">
        <v>2399</v>
      </c>
      <c r="V7" s="7">
        <v>2607</v>
      </c>
      <c r="W7" s="7">
        <v>2930</v>
      </c>
      <c r="X7" s="7">
        <v>2505</v>
      </c>
      <c r="Y7" s="10">
        <v>154</v>
      </c>
      <c r="Z7" s="7">
        <v>13571</v>
      </c>
      <c r="AA7" s="11">
        <f t="shared" ref="AA7:AA19" si="3">C7/Z7*1000</f>
        <v>2489.4259818731121</v>
      </c>
      <c r="AB7" s="12"/>
    </row>
    <row r="8" spans="2:28" ht="21.6" customHeight="1" x14ac:dyDescent="0.45">
      <c r="B8" s="5" t="s">
        <v>31</v>
      </c>
      <c r="C8" s="6">
        <f>SUM(D8,H8,L8,,Y8)+2</f>
        <v>40365</v>
      </c>
      <c r="D8" s="7">
        <f t="shared" si="0"/>
        <v>358</v>
      </c>
      <c r="E8" s="7">
        <v>331</v>
      </c>
      <c r="F8" s="7">
        <v>27</v>
      </c>
      <c r="G8" s="8" t="s">
        <v>30</v>
      </c>
      <c r="H8" s="7">
        <f t="shared" si="1"/>
        <v>16379</v>
      </c>
      <c r="I8" s="8" t="s">
        <v>30</v>
      </c>
      <c r="J8" s="7">
        <v>14098</v>
      </c>
      <c r="K8" s="7">
        <v>2281</v>
      </c>
      <c r="L8" s="7">
        <f t="shared" si="2"/>
        <v>23449</v>
      </c>
      <c r="M8" s="9">
        <v>249</v>
      </c>
      <c r="N8" s="9">
        <v>3827</v>
      </c>
      <c r="O8" s="9">
        <v>1709</v>
      </c>
      <c r="P8" s="7">
        <v>1070</v>
      </c>
      <c r="Q8" s="9">
        <v>176</v>
      </c>
      <c r="R8" s="10">
        <v>1247</v>
      </c>
      <c r="S8" s="10">
        <v>3542</v>
      </c>
      <c r="T8" s="7">
        <v>1158</v>
      </c>
      <c r="U8" s="7">
        <v>2431</v>
      </c>
      <c r="V8" s="7">
        <v>2606</v>
      </c>
      <c r="W8" s="7">
        <v>2959</v>
      </c>
      <c r="X8" s="7">
        <v>2475</v>
      </c>
      <c r="Y8" s="10">
        <v>177</v>
      </c>
      <c r="Z8" s="7">
        <v>13532</v>
      </c>
      <c r="AA8" s="11">
        <f t="shared" si="3"/>
        <v>2982.9293526455808</v>
      </c>
      <c r="AB8" s="12"/>
    </row>
    <row r="9" spans="2:28" ht="21.6" customHeight="1" x14ac:dyDescent="0.45">
      <c r="B9" s="5" t="s">
        <v>32</v>
      </c>
      <c r="C9" s="6">
        <f>SUM(D9,H9,L9,,Y9)-1</f>
        <v>37153</v>
      </c>
      <c r="D9" s="7">
        <f t="shared" si="0"/>
        <v>356</v>
      </c>
      <c r="E9" s="13">
        <v>327</v>
      </c>
      <c r="F9" s="13">
        <v>29</v>
      </c>
      <c r="G9" s="8" t="s">
        <v>30</v>
      </c>
      <c r="H9" s="7">
        <f t="shared" si="1"/>
        <v>13281</v>
      </c>
      <c r="I9" s="8" t="s">
        <v>30</v>
      </c>
      <c r="J9" s="13">
        <v>11271</v>
      </c>
      <c r="K9" s="13">
        <v>2010</v>
      </c>
      <c r="L9" s="7">
        <f t="shared" si="2"/>
        <v>23304</v>
      </c>
      <c r="M9" s="14">
        <v>234</v>
      </c>
      <c r="N9" s="14">
        <v>4004</v>
      </c>
      <c r="O9" s="14">
        <v>1839</v>
      </c>
      <c r="P9" s="13">
        <v>1002</v>
      </c>
      <c r="Q9" s="14">
        <v>160</v>
      </c>
      <c r="R9" s="14">
        <v>944</v>
      </c>
      <c r="S9" s="14">
        <v>3662</v>
      </c>
      <c r="T9" s="13">
        <v>1179</v>
      </c>
      <c r="U9" s="13">
        <v>2380</v>
      </c>
      <c r="V9" s="13">
        <v>2574</v>
      </c>
      <c r="W9" s="13">
        <v>2870</v>
      </c>
      <c r="X9" s="13">
        <v>2456</v>
      </c>
      <c r="Y9" s="14">
        <v>213</v>
      </c>
      <c r="Z9" s="13">
        <v>13600</v>
      </c>
      <c r="AA9" s="11">
        <f t="shared" si="3"/>
        <v>2731.8382352941176</v>
      </c>
      <c r="AB9" s="12"/>
    </row>
    <row r="10" spans="2:28" ht="21.6" customHeight="1" x14ac:dyDescent="0.45">
      <c r="B10" s="5" t="s">
        <v>33</v>
      </c>
      <c r="C10" s="6">
        <f>SUM(D10,H10,L10,,Y10)+1</f>
        <v>39139</v>
      </c>
      <c r="D10" s="7">
        <f t="shared" si="0"/>
        <v>345</v>
      </c>
      <c r="E10" s="15">
        <v>317</v>
      </c>
      <c r="F10" s="15">
        <v>28</v>
      </c>
      <c r="G10" s="8" t="s">
        <v>30</v>
      </c>
      <c r="H10" s="7">
        <f t="shared" si="1"/>
        <v>15305</v>
      </c>
      <c r="I10" s="8" t="s">
        <v>30</v>
      </c>
      <c r="J10" s="15">
        <v>12116</v>
      </c>
      <c r="K10" s="15">
        <v>3189</v>
      </c>
      <c r="L10" s="7">
        <f t="shared" si="2"/>
        <v>23385</v>
      </c>
      <c r="M10" s="16">
        <v>237</v>
      </c>
      <c r="N10" s="16">
        <v>4140</v>
      </c>
      <c r="O10" s="16">
        <v>1709</v>
      </c>
      <c r="P10" s="15">
        <v>993</v>
      </c>
      <c r="Q10" s="16">
        <v>147</v>
      </c>
      <c r="R10" s="16">
        <v>913</v>
      </c>
      <c r="S10" s="16">
        <v>3778</v>
      </c>
      <c r="T10" s="15">
        <v>1096</v>
      </c>
      <c r="U10" s="15">
        <v>2328</v>
      </c>
      <c r="V10" s="15">
        <v>2591</v>
      </c>
      <c r="W10" s="15">
        <v>3015</v>
      </c>
      <c r="X10" s="15">
        <v>2438</v>
      </c>
      <c r="Y10" s="16">
        <v>103</v>
      </c>
      <c r="Z10" s="15">
        <v>13602</v>
      </c>
      <c r="AA10" s="11">
        <f t="shared" si="3"/>
        <v>2877.4444934568446</v>
      </c>
      <c r="AB10" s="12"/>
    </row>
    <row r="11" spans="2:28" ht="21.6" customHeight="1" x14ac:dyDescent="0.45">
      <c r="B11" s="5" t="s">
        <v>34</v>
      </c>
      <c r="C11" s="6">
        <f>SUM(D11,H11,L11,,Y11)-1</f>
        <v>39943</v>
      </c>
      <c r="D11" s="7">
        <f t="shared" si="0"/>
        <v>341</v>
      </c>
      <c r="E11" s="15">
        <v>311</v>
      </c>
      <c r="F11" s="15">
        <v>30</v>
      </c>
      <c r="G11" s="8" t="s">
        <v>30</v>
      </c>
      <c r="H11" s="7">
        <f t="shared" si="1"/>
        <v>16036</v>
      </c>
      <c r="I11" s="8" t="s">
        <v>30</v>
      </c>
      <c r="J11" s="15">
        <v>12655</v>
      </c>
      <c r="K11" s="15">
        <v>3381</v>
      </c>
      <c r="L11" s="7">
        <f t="shared" si="2"/>
        <v>23370</v>
      </c>
      <c r="M11" s="16">
        <v>275</v>
      </c>
      <c r="N11" s="16">
        <v>4227</v>
      </c>
      <c r="O11" s="16">
        <v>1750</v>
      </c>
      <c r="P11" s="15">
        <v>941</v>
      </c>
      <c r="Q11" s="16">
        <v>122</v>
      </c>
      <c r="R11" s="16">
        <v>934</v>
      </c>
      <c r="S11" s="16">
        <v>3748</v>
      </c>
      <c r="T11" s="15">
        <v>1051</v>
      </c>
      <c r="U11" s="15">
        <v>2130</v>
      </c>
      <c r="V11" s="15">
        <v>2701</v>
      </c>
      <c r="W11" s="15">
        <v>3062</v>
      </c>
      <c r="X11" s="15">
        <v>2429</v>
      </c>
      <c r="Y11" s="16">
        <v>197</v>
      </c>
      <c r="Z11" s="15">
        <v>13599</v>
      </c>
      <c r="AA11" s="11">
        <f t="shared" si="3"/>
        <v>2937.2012647988822</v>
      </c>
      <c r="AB11" s="12"/>
    </row>
    <row r="12" spans="2:28" ht="21.6" customHeight="1" x14ac:dyDescent="0.45">
      <c r="B12" s="5" t="s">
        <v>35</v>
      </c>
      <c r="C12" s="6">
        <f>SUM(D12,H12,L12,,Y12)</f>
        <v>41594</v>
      </c>
      <c r="D12" s="7">
        <f t="shared" si="0"/>
        <v>365</v>
      </c>
      <c r="E12" s="15">
        <v>328</v>
      </c>
      <c r="F12" s="15">
        <v>37</v>
      </c>
      <c r="G12" s="8" t="s">
        <v>30</v>
      </c>
      <c r="H12" s="7">
        <f t="shared" si="1"/>
        <v>17483</v>
      </c>
      <c r="I12" s="8" t="s">
        <v>30</v>
      </c>
      <c r="J12" s="15">
        <v>14676</v>
      </c>
      <c r="K12" s="15">
        <v>2807</v>
      </c>
      <c r="L12" s="7">
        <f t="shared" si="2"/>
        <v>23567</v>
      </c>
      <c r="M12" s="16">
        <v>314</v>
      </c>
      <c r="N12" s="16">
        <v>4608</v>
      </c>
      <c r="O12" s="16">
        <v>1665</v>
      </c>
      <c r="P12" s="15">
        <v>930</v>
      </c>
      <c r="Q12" s="16">
        <v>96</v>
      </c>
      <c r="R12" s="16">
        <v>958</v>
      </c>
      <c r="S12" s="16">
        <v>3752</v>
      </c>
      <c r="T12" s="15">
        <v>1036</v>
      </c>
      <c r="U12" s="15">
        <v>1987</v>
      </c>
      <c r="V12" s="15">
        <v>2789</v>
      </c>
      <c r="W12" s="15">
        <v>3001</v>
      </c>
      <c r="X12" s="15">
        <v>2431</v>
      </c>
      <c r="Y12" s="16">
        <v>179</v>
      </c>
      <c r="Z12" s="15">
        <v>13588</v>
      </c>
      <c r="AA12" s="11">
        <f t="shared" si="3"/>
        <v>3061.083308801884</v>
      </c>
      <c r="AB12" s="12"/>
    </row>
    <row r="13" spans="2:28" ht="21.6" customHeight="1" x14ac:dyDescent="0.45">
      <c r="B13" s="5" t="s">
        <v>36</v>
      </c>
      <c r="C13" s="6">
        <f>SUM(D13,H13,L13,,Y13)+2</f>
        <v>44143</v>
      </c>
      <c r="D13" s="7">
        <f t="shared" si="0"/>
        <v>381</v>
      </c>
      <c r="E13" s="15">
        <v>343</v>
      </c>
      <c r="F13" s="15">
        <v>38</v>
      </c>
      <c r="G13" s="8" t="s">
        <v>30</v>
      </c>
      <c r="H13" s="7">
        <f t="shared" si="1"/>
        <v>20474</v>
      </c>
      <c r="I13" s="8" t="s">
        <v>30</v>
      </c>
      <c r="J13" s="15">
        <v>18419</v>
      </c>
      <c r="K13" s="15">
        <v>2055</v>
      </c>
      <c r="L13" s="7">
        <f t="shared" si="2"/>
        <v>23054</v>
      </c>
      <c r="M13" s="16">
        <v>329</v>
      </c>
      <c r="N13" s="16">
        <v>4321</v>
      </c>
      <c r="O13" s="16">
        <v>1543</v>
      </c>
      <c r="P13" s="15">
        <v>803</v>
      </c>
      <c r="Q13" s="16">
        <v>77</v>
      </c>
      <c r="R13" s="16">
        <v>1004</v>
      </c>
      <c r="S13" s="16">
        <v>3796</v>
      </c>
      <c r="T13" s="15">
        <v>996</v>
      </c>
      <c r="U13" s="15">
        <v>1764</v>
      </c>
      <c r="V13" s="15">
        <v>2838</v>
      </c>
      <c r="W13" s="15">
        <v>3322</v>
      </c>
      <c r="X13" s="15">
        <v>2261</v>
      </c>
      <c r="Y13" s="16">
        <v>232</v>
      </c>
      <c r="Z13" s="15">
        <v>13680</v>
      </c>
      <c r="AA13" s="11">
        <f t="shared" si="3"/>
        <v>3226.8274853801172</v>
      </c>
      <c r="AB13" s="12"/>
    </row>
    <row r="14" spans="2:28" ht="21.6" customHeight="1" x14ac:dyDescent="0.45">
      <c r="B14" s="5" t="s">
        <v>37</v>
      </c>
      <c r="C14" s="6">
        <f>SUM(D14,H14,L14,,Y14)+1</f>
        <v>41268</v>
      </c>
      <c r="D14" s="7">
        <f t="shared" si="0"/>
        <v>359</v>
      </c>
      <c r="E14" s="7">
        <v>322</v>
      </c>
      <c r="F14" s="7">
        <v>37</v>
      </c>
      <c r="G14" s="8" t="s">
        <v>30</v>
      </c>
      <c r="H14" s="7">
        <f t="shared" si="1"/>
        <v>18221</v>
      </c>
      <c r="I14" s="8" t="s">
        <v>30</v>
      </c>
      <c r="J14" s="7">
        <v>16181</v>
      </c>
      <c r="K14" s="7">
        <v>2040</v>
      </c>
      <c r="L14" s="7">
        <f t="shared" si="2"/>
        <v>22434</v>
      </c>
      <c r="M14" s="9">
        <v>352</v>
      </c>
      <c r="N14" s="9">
        <v>4070</v>
      </c>
      <c r="O14" s="9">
        <v>1437</v>
      </c>
      <c r="P14" s="7">
        <v>851</v>
      </c>
      <c r="Q14" s="9">
        <v>52</v>
      </c>
      <c r="R14" s="9">
        <v>1078</v>
      </c>
      <c r="S14" s="9">
        <v>3767</v>
      </c>
      <c r="T14" s="7">
        <v>976</v>
      </c>
      <c r="U14" s="7">
        <v>1465</v>
      </c>
      <c r="V14" s="7">
        <v>2805</v>
      </c>
      <c r="W14" s="7">
        <v>3295</v>
      </c>
      <c r="X14" s="7">
        <v>2286</v>
      </c>
      <c r="Y14" s="9">
        <v>253</v>
      </c>
      <c r="Z14" s="7">
        <v>13514</v>
      </c>
      <c r="AA14" s="11">
        <f t="shared" si="3"/>
        <v>3053.7220660056237</v>
      </c>
      <c r="AB14" s="12"/>
    </row>
    <row r="15" spans="2:28" ht="21.6" customHeight="1" x14ac:dyDescent="0.45">
      <c r="B15" s="5" t="s">
        <v>0</v>
      </c>
      <c r="C15" s="6">
        <f>SUM(D15,H15,L15,,Y15)+1</f>
        <v>40482</v>
      </c>
      <c r="D15" s="7">
        <f t="shared" si="0"/>
        <v>346</v>
      </c>
      <c r="E15" s="13">
        <v>306</v>
      </c>
      <c r="F15" s="13">
        <v>40</v>
      </c>
      <c r="G15" s="8" t="s">
        <v>30</v>
      </c>
      <c r="H15" s="7">
        <f t="shared" si="1"/>
        <v>18018</v>
      </c>
      <c r="I15" s="8" t="s">
        <v>30</v>
      </c>
      <c r="J15" s="13">
        <v>15748</v>
      </c>
      <c r="K15" s="13">
        <v>2270</v>
      </c>
      <c r="L15" s="7">
        <f t="shared" si="2"/>
        <v>21749</v>
      </c>
      <c r="M15" s="14">
        <v>380</v>
      </c>
      <c r="N15" s="14">
        <v>4001</v>
      </c>
      <c r="O15" s="14">
        <v>1378</v>
      </c>
      <c r="P15" s="13">
        <v>829</v>
      </c>
      <c r="Q15" s="14">
        <v>14</v>
      </c>
      <c r="R15" s="14">
        <v>1160</v>
      </c>
      <c r="S15" s="14">
        <v>3832</v>
      </c>
      <c r="T15" s="13">
        <v>911</v>
      </c>
      <c r="U15" s="13">
        <v>1134</v>
      </c>
      <c r="V15" s="13">
        <v>2909</v>
      </c>
      <c r="W15" s="13">
        <v>3018</v>
      </c>
      <c r="X15" s="13">
        <v>2183</v>
      </c>
      <c r="Y15" s="14">
        <v>368</v>
      </c>
      <c r="Z15" s="13">
        <v>13589</v>
      </c>
      <c r="AA15" s="11">
        <f t="shared" si="3"/>
        <v>2979.0271543159911</v>
      </c>
      <c r="AB15" s="12"/>
    </row>
    <row r="16" spans="2:28" ht="21.6" customHeight="1" x14ac:dyDescent="0.45">
      <c r="B16" s="5" t="s">
        <v>38</v>
      </c>
      <c r="C16" s="6">
        <f>SUM(D16,H16,L16,,Y16)+2</f>
        <v>41072</v>
      </c>
      <c r="D16" s="7">
        <f t="shared" si="0"/>
        <v>390</v>
      </c>
      <c r="E16" s="13">
        <v>351</v>
      </c>
      <c r="F16" s="13">
        <v>39</v>
      </c>
      <c r="G16" s="8" t="s">
        <v>30</v>
      </c>
      <c r="H16" s="7">
        <f t="shared" si="1"/>
        <v>18332</v>
      </c>
      <c r="I16" s="8" t="s">
        <v>30</v>
      </c>
      <c r="J16" s="13">
        <v>15901</v>
      </c>
      <c r="K16" s="13">
        <v>2431</v>
      </c>
      <c r="L16" s="7">
        <f t="shared" si="2"/>
        <v>22176</v>
      </c>
      <c r="M16" s="14">
        <v>399</v>
      </c>
      <c r="N16" s="14">
        <v>3916</v>
      </c>
      <c r="O16" s="14">
        <v>1580</v>
      </c>
      <c r="P16" s="13">
        <v>820</v>
      </c>
      <c r="Q16" s="14">
        <v>15</v>
      </c>
      <c r="R16" s="14">
        <v>1118</v>
      </c>
      <c r="S16" s="14">
        <v>4021</v>
      </c>
      <c r="T16" s="13">
        <v>941</v>
      </c>
      <c r="U16" s="13">
        <v>1156</v>
      </c>
      <c r="V16" s="13">
        <v>2856</v>
      </c>
      <c r="W16" s="13">
        <v>3168</v>
      </c>
      <c r="X16" s="13">
        <v>2186</v>
      </c>
      <c r="Y16" s="14">
        <v>172</v>
      </c>
      <c r="Z16" s="13">
        <v>13626</v>
      </c>
      <c r="AA16" s="11">
        <f t="shared" si="3"/>
        <v>3014.2374871569059</v>
      </c>
      <c r="AB16" s="12"/>
    </row>
    <row r="17" spans="2:28" ht="21.6" customHeight="1" x14ac:dyDescent="0.45">
      <c r="B17" s="5" t="s">
        <v>1</v>
      </c>
      <c r="C17" s="6">
        <f>SUM(D17,H17,L17,,Y17)+2</f>
        <v>46706</v>
      </c>
      <c r="D17" s="7">
        <f t="shared" si="0"/>
        <v>436</v>
      </c>
      <c r="E17" s="13">
        <v>397</v>
      </c>
      <c r="F17" s="13">
        <v>39</v>
      </c>
      <c r="G17" s="8" t="s">
        <v>30</v>
      </c>
      <c r="H17" s="7">
        <f t="shared" si="1"/>
        <v>23476</v>
      </c>
      <c r="I17" s="8" t="s">
        <v>30</v>
      </c>
      <c r="J17" s="13">
        <v>20801</v>
      </c>
      <c r="K17" s="13">
        <v>2675</v>
      </c>
      <c r="L17" s="7">
        <f t="shared" si="2"/>
        <v>22586</v>
      </c>
      <c r="M17" s="14">
        <v>398</v>
      </c>
      <c r="N17" s="14">
        <v>3934</v>
      </c>
      <c r="O17" s="14">
        <v>1606</v>
      </c>
      <c r="P17" s="13">
        <v>897</v>
      </c>
      <c r="Q17" s="14">
        <v>15</v>
      </c>
      <c r="R17" s="14">
        <v>1089</v>
      </c>
      <c r="S17" s="14">
        <v>4090</v>
      </c>
      <c r="T17" s="13">
        <v>977</v>
      </c>
      <c r="U17" s="13">
        <v>1131</v>
      </c>
      <c r="V17" s="13">
        <v>2863</v>
      </c>
      <c r="W17" s="13">
        <v>3337</v>
      </c>
      <c r="X17" s="13">
        <v>2249</v>
      </c>
      <c r="Y17" s="14">
        <v>206</v>
      </c>
      <c r="Z17" s="13">
        <v>13638</v>
      </c>
      <c r="AA17" s="11">
        <f t="shared" si="3"/>
        <v>3424.6957031822849</v>
      </c>
      <c r="AB17" s="12"/>
    </row>
    <row r="18" spans="2:28" ht="21.6" customHeight="1" x14ac:dyDescent="0.45">
      <c r="B18" s="5" t="s">
        <v>2</v>
      </c>
      <c r="C18" s="6">
        <f>SUM(D18,H18,L18,,Y18)</f>
        <v>46662</v>
      </c>
      <c r="D18" s="7">
        <f t="shared" si="0"/>
        <v>461</v>
      </c>
      <c r="E18" s="13">
        <v>424</v>
      </c>
      <c r="F18" s="13">
        <v>37</v>
      </c>
      <c r="G18" s="8" t="s">
        <v>30</v>
      </c>
      <c r="H18" s="7">
        <f t="shared" si="1"/>
        <v>23168</v>
      </c>
      <c r="I18" s="8" t="s">
        <v>30</v>
      </c>
      <c r="J18" s="13">
        <v>20823</v>
      </c>
      <c r="K18" s="13">
        <v>2345</v>
      </c>
      <c r="L18" s="7">
        <f t="shared" si="2"/>
        <v>22772</v>
      </c>
      <c r="M18" s="14">
        <v>412</v>
      </c>
      <c r="N18" s="14">
        <v>3769</v>
      </c>
      <c r="O18" s="14">
        <v>1577</v>
      </c>
      <c r="P18" s="13">
        <v>929</v>
      </c>
      <c r="Q18" s="14">
        <v>15</v>
      </c>
      <c r="R18" s="14">
        <v>1137</v>
      </c>
      <c r="S18" s="14">
        <v>4201</v>
      </c>
      <c r="T18" s="13">
        <v>984</v>
      </c>
      <c r="U18" s="13">
        <v>1154</v>
      </c>
      <c r="V18" s="13">
        <v>2926</v>
      </c>
      <c r="W18" s="13">
        <v>3387</v>
      </c>
      <c r="X18" s="13">
        <v>2281</v>
      </c>
      <c r="Y18" s="14">
        <v>261</v>
      </c>
      <c r="Z18" s="13">
        <v>13662</v>
      </c>
      <c r="AA18" s="11">
        <f t="shared" si="3"/>
        <v>3415.4589371980678</v>
      </c>
      <c r="AB18" s="12"/>
    </row>
    <row r="19" spans="2:28" ht="21.6" customHeight="1" x14ac:dyDescent="0.45">
      <c r="B19" s="17" t="s">
        <v>3</v>
      </c>
      <c r="C19" s="18">
        <f>SUM(D19,H19,L19,,Y19)</f>
        <v>42187</v>
      </c>
      <c r="D19" s="19">
        <f t="shared" si="0"/>
        <v>470</v>
      </c>
      <c r="E19" s="19">
        <v>433</v>
      </c>
      <c r="F19" s="19">
        <v>37</v>
      </c>
      <c r="G19" s="20" t="s">
        <v>30</v>
      </c>
      <c r="H19" s="19">
        <f t="shared" si="1"/>
        <v>18792</v>
      </c>
      <c r="I19" s="20" t="s">
        <v>30</v>
      </c>
      <c r="J19" s="19">
        <v>15944</v>
      </c>
      <c r="K19" s="19">
        <v>2848</v>
      </c>
      <c r="L19" s="19">
        <f t="shared" si="2"/>
        <v>22673</v>
      </c>
      <c r="M19" s="21">
        <v>413</v>
      </c>
      <c r="N19" s="21">
        <v>3711</v>
      </c>
      <c r="O19" s="21">
        <v>1632</v>
      </c>
      <c r="P19" s="19">
        <v>918</v>
      </c>
      <c r="Q19" s="21">
        <v>16</v>
      </c>
      <c r="R19" s="21">
        <v>1148</v>
      </c>
      <c r="S19" s="21">
        <v>4076</v>
      </c>
      <c r="T19" s="19">
        <v>1036</v>
      </c>
      <c r="U19" s="19">
        <v>1193</v>
      </c>
      <c r="V19" s="19">
        <v>2913</v>
      </c>
      <c r="W19" s="19">
        <v>3325</v>
      </c>
      <c r="X19" s="19">
        <v>2292</v>
      </c>
      <c r="Y19" s="21">
        <v>252</v>
      </c>
      <c r="Z19" s="19">
        <v>13742</v>
      </c>
      <c r="AA19" s="22">
        <f t="shared" si="3"/>
        <v>3069.9315965652745</v>
      </c>
      <c r="AB19" s="12"/>
    </row>
    <row r="20" spans="2:28" ht="21.6" customHeight="1" x14ac:dyDescent="0.45">
      <c r="Y20" s="3"/>
      <c r="AA20" s="3" t="s">
        <v>46</v>
      </c>
    </row>
    <row r="21" spans="2:28" ht="21.6" customHeight="1" x14ac:dyDescent="0.45"/>
  </sheetData>
  <mergeCells count="29">
    <mergeCell ref="Z4:Z6"/>
    <mergeCell ref="AA4:AA6"/>
    <mergeCell ref="D5:D6"/>
    <mergeCell ref="E5:E6"/>
    <mergeCell ref="F5:F6"/>
    <mergeCell ref="G5:G6"/>
    <mergeCell ref="H5:H6"/>
    <mergeCell ref="I5:I6"/>
    <mergeCell ref="J5:J6"/>
    <mergeCell ref="K5:K6"/>
    <mergeCell ref="D4:G4"/>
    <mergeCell ref="H4:K4"/>
    <mergeCell ref="L4:X4"/>
    <mergeCell ref="Y4:Y6"/>
    <mergeCell ref="L5:L6"/>
    <mergeCell ref="M5:M6"/>
    <mergeCell ref="W5:W6"/>
    <mergeCell ref="X5:X6"/>
    <mergeCell ref="S5:S6"/>
    <mergeCell ref="O5:O6"/>
    <mergeCell ref="Q5:Q6"/>
    <mergeCell ref="P5:P6"/>
    <mergeCell ref="T5:T6"/>
    <mergeCell ref="U5:U6"/>
    <mergeCell ref="B4:B6"/>
    <mergeCell ref="C4:C6"/>
    <mergeCell ref="N5:N6"/>
    <mergeCell ref="R5:R6"/>
    <mergeCell ref="V5:V6"/>
  </mergeCells>
  <phoneticPr fontId="1"/>
  <pageMargins left="0.7" right="0.7" top="0.75" bottom="0.75" header="0.3" footer="0.3"/>
  <pageSetup paperSize="9" scale="5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2A02E5-71E9-40B1-B022-B65337C5F18C}">
  <dimension ref="B1:K109"/>
  <sheetViews>
    <sheetView tabSelected="1" view="pageBreakPreview" zoomScale="60" zoomScaleNormal="100" workbookViewId="0">
      <selection activeCell="C22" sqref="C22"/>
    </sheetView>
  </sheetViews>
  <sheetFormatPr defaultColWidth="9.59765625" defaultRowHeight="12" x14ac:dyDescent="0.45"/>
  <cols>
    <col min="1" max="1" width="2.59765625" style="2" customWidth="1"/>
    <col min="2" max="2" width="9.59765625" style="2"/>
    <col min="3" max="11" width="11.3984375" style="2" customWidth="1"/>
    <col min="12" max="16384" width="9.59765625" style="2"/>
  </cols>
  <sheetData>
    <row r="1" spans="2:10" ht="20.100000000000001" customHeight="1" x14ac:dyDescent="0.45">
      <c r="B1" s="1" t="s">
        <v>52</v>
      </c>
    </row>
    <row r="3" spans="2:10" ht="20.100000000000001" customHeight="1" x14ac:dyDescent="0.45">
      <c r="B3" s="2" t="s">
        <v>53</v>
      </c>
    </row>
    <row r="4" spans="2:10" ht="20.100000000000001" customHeight="1" x14ac:dyDescent="0.45">
      <c r="B4" s="98" t="s">
        <v>54</v>
      </c>
      <c r="C4" s="118" t="s">
        <v>55</v>
      </c>
      <c r="D4" s="118"/>
      <c r="E4" s="118"/>
      <c r="F4" s="118"/>
      <c r="G4" s="118"/>
      <c r="H4" s="119"/>
    </row>
    <row r="5" spans="2:10" ht="20.100000000000001" customHeight="1" x14ac:dyDescent="0.45">
      <c r="B5" s="99"/>
      <c r="C5" s="120"/>
      <c r="D5" s="121"/>
      <c r="E5" s="121"/>
      <c r="F5" s="108" t="s">
        <v>56</v>
      </c>
      <c r="G5" s="108"/>
      <c r="H5" s="122"/>
    </row>
    <row r="6" spans="2:10" ht="20.100000000000001" customHeight="1" x14ac:dyDescent="0.45">
      <c r="B6" s="100"/>
      <c r="C6" s="23"/>
      <c r="D6" s="4" t="s">
        <v>57</v>
      </c>
      <c r="E6" s="4" t="s">
        <v>58</v>
      </c>
      <c r="F6" s="4" t="s">
        <v>59</v>
      </c>
      <c r="G6" s="4" t="s">
        <v>60</v>
      </c>
      <c r="H6" s="25" t="s">
        <v>61</v>
      </c>
    </row>
    <row r="7" spans="2:10" ht="20.100000000000001" customHeight="1" x14ac:dyDescent="0.45">
      <c r="B7" s="26" t="s">
        <v>62</v>
      </c>
      <c r="C7" s="27">
        <f>SUM(F7:H7)</f>
        <v>23</v>
      </c>
      <c r="D7" s="42" t="s">
        <v>30</v>
      </c>
      <c r="E7" s="43">
        <f>C7/$C$7*100</f>
        <v>100</v>
      </c>
      <c r="F7" s="28">
        <v>15</v>
      </c>
      <c r="G7" s="28">
        <v>0</v>
      </c>
      <c r="H7" s="29">
        <v>8</v>
      </c>
      <c r="I7" s="12"/>
      <c r="J7" s="12"/>
    </row>
    <row r="8" spans="2:10" ht="20.100000000000001" customHeight="1" x14ac:dyDescent="0.45">
      <c r="B8" s="5" t="s">
        <v>39</v>
      </c>
      <c r="C8" s="27">
        <f t="shared" ref="C8:C22" si="0">SUM(F8:H8)</f>
        <v>22</v>
      </c>
      <c r="D8" s="44" t="s">
        <v>30</v>
      </c>
      <c r="E8" s="43">
        <f t="shared" ref="E8:E27" si="1">C8/$C$7*100</f>
        <v>95.652173913043484</v>
      </c>
      <c r="F8" s="45">
        <v>16</v>
      </c>
      <c r="G8" s="45">
        <v>0</v>
      </c>
      <c r="H8" s="46">
        <v>6</v>
      </c>
      <c r="I8" s="12"/>
      <c r="J8" s="12"/>
    </row>
    <row r="9" spans="2:10" ht="20.100000000000001" customHeight="1" x14ac:dyDescent="0.45">
      <c r="B9" s="5" t="s">
        <v>40</v>
      </c>
      <c r="C9" s="27">
        <f t="shared" si="0"/>
        <v>21</v>
      </c>
      <c r="D9" s="47">
        <f>(C9-C8)/C8*100</f>
        <v>-4.5454545454545459</v>
      </c>
      <c r="E9" s="43">
        <f t="shared" si="1"/>
        <v>91.304347826086953</v>
      </c>
      <c r="F9" s="45">
        <v>15</v>
      </c>
      <c r="G9" s="45">
        <v>0</v>
      </c>
      <c r="H9" s="46">
        <v>6</v>
      </c>
      <c r="I9" s="12"/>
      <c r="J9" s="12"/>
    </row>
    <row r="10" spans="2:10" ht="20.100000000000001" customHeight="1" x14ac:dyDescent="0.45">
      <c r="B10" s="5" t="s">
        <v>63</v>
      </c>
      <c r="C10" s="27">
        <f t="shared" si="0"/>
        <v>21</v>
      </c>
      <c r="D10" s="47">
        <f t="shared" ref="D10:D21" si="2">(C10-C9)/C9*100</f>
        <v>0</v>
      </c>
      <c r="E10" s="43">
        <f t="shared" si="1"/>
        <v>91.304347826086953</v>
      </c>
      <c r="F10" s="45">
        <v>16</v>
      </c>
      <c r="G10" s="45">
        <v>0</v>
      </c>
      <c r="H10" s="46">
        <v>5</v>
      </c>
      <c r="I10" s="12"/>
      <c r="J10" s="12"/>
    </row>
    <row r="11" spans="2:10" ht="20.100000000000001" customHeight="1" x14ac:dyDescent="0.45">
      <c r="B11" s="5" t="s">
        <v>64</v>
      </c>
      <c r="C11" s="27">
        <f t="shared" si="0"/>
        <v>24</v>
      </c>
      <c r="D11" s="47">
        <f t="shared" si="2"/>
        <v>14.285714285714285</v>
      </c>
      <c r="E11" s="43">
        <f t="shared" si="1"/>
        <v>104.34782608695652</v>
      </c>
      <c r="F11" s="45">
        <v>17</v>
      </c>
      <c r="G11" s="45">
        <v>0</v>
      </c>
      <c r="H11" s="46">
        <v>7</v>
      </c>
      <c r="I11" s="12"/>
      <c r="J11" s="12"/>
    </row>
    <row r="12" spans="2:10" ht="20.100000000000001" customHeight="1" x14ac:dyDescent="0.45">
      <c r="B12" s="5" t="s">
        <v>41</v>
      </c>
      <c r="C12" s="27">
        <f t="shared" si="0"/>
        <v>24</v>
      </c>
      <c r="D12" s="47">
        <f t="shared" si="2"/>
        <v>0</v>
      </c>
      <c r="E12" s="43">
        <f t="shared" si="1"/>
        <v>104.34782608695652</v>
      </c>
      <c r="F12" s="45">
        <v>15</v>
      </c>
      <c r="G12" s="45">
        <v>0</v>
      </c>
      <c r="H12" s="46">
        <v>9</v>
      </c>
      <c r="I12" s="12"/>
      <c r="J12" s="12"/>
    </row>
    <row r="13" spans="2:10" ht="20.100000000000001" customHeight="1" x14ac:dyDescent="0.45">
      <c r="B13" s="5" t="s">
        <v>42</v>
      </c>
      <c r="C13" s="27">
        <f t="shared" si="0"/>
        <v>23</v>
      </c>
      <c r="D13" s="47">
        <f t="shared" si="2"/>
        <v>-4.1666666666666661</v>
      </c>
      <c r="E13" s="43">
        <f t="shared" si="1"/>
        <v>100</v>
      </c>
      <c r="F13" s="45">
        <v>15</v>
      </c>
      <c r="G13" s="45">
        <v>0</v>
      </c>
      <c r="H13" s="46">
        <v>8</v>
      </c>
      <c r="I13" s="12"/>
      <c r="J13" s="12"/>
    </row>
    <row r="14" spans="2:10" ht="20.100000000000001" customHeight="1" x14ac:dyDescent="0.45">
      <c r="B14" s="5" t="s">
        <v>43</v>
      </c>
      <c r="C14" s="27">
        <f t="shared" si="0"/>
        <v>25</v>
      </c>
      <c r="D14" s="47">
        <f t="shared" si="2"/>
        <v>8.695652173913043</v>
      </c>
      <c r="E14" s="43">
        <f t="shared" si="1"/>
        <v>108.69565217391303</v>
      </c>
      <c r="F14" s="45">
        <v>17</v>
      </c>
      <c r="G14" s="45">
        <v>0</v>
      </c>
      <c r="H14" s="46">
        <v>8</v>
      </c>
      <c r="I14" s="12"/>
      <c r="J14" s="12"/>
    </row>
    <row r="15" spans="2:10" ht="20.100000000000001" customHeight="1" x14ac:dyDescent="0.45">
      <c r="B15" s="5" t="s">
        <v>29</v>
      </c>
      <c r="C15" s="27">
        <f t="shared" si="0"/>
        <v>16</v>
      </c>
      <c r="D15" s="47">
        <f t="shared" si="2"/>
        <v>-36</v>
      </c>
      <c r="E15" s="43">
        <f t="shared" si="1"/>
        <v>69.565217391304344</v>
      </c>
      <c r="F15" s="45">
        <v>13</v>
      </c>
      <c r="G15" s="45">
        <v>0</v>
      </c>
      <c r="H15" s="46">
        <v>3</v>
      </c>
      <c r="I15" s="12"/>
      <c r="J15" s="12"/>
    </row>
    <row r="16" spans="2:10" ht="20.100000000000001" customHeight="1" x14ac:dyDescent="0.45">
      <c r="B16" s="5" t="s">
        <v>44</v>
      </c>
      <c r="C16" s="27">
        <f t="shared" si="0"/>
        <v>17</v>
      </c>
      <c r="D16" s="47">
        <f t="shared" si="2"/>
        <v>6.25</v>
      </c>
      <c r="E16" s="43">
        <f t="shared" si="1"/>
        <v>73.91304347826086</v>
      </c>
      <c r="F16" s="45">
        <v>13</v>
      </c>
      <c r="G16" s="45">
        <v>0</v>
      </c>
      <c r="H16" s="46">
        <v>4</v>
      </c>
      <c r="I16" s="12"/>
      <c r="J16" s="12"/>
    </row>
    <row r="17" spans="2:11" ht="20.100000000000001" customHeight="1" x14ac:dyDescent="0.45">
      <c r="B17" s="5" t="s">
        <v>32</v>
      </c>
      <c r="C17" s="35">
        <f t="shared" ref="C17:C21" si="3">SUM(F17:H17)</f>
        <v>18</v>
      </c>
      <c r="D17" s="47">
        <f t="shared" si="2"/>
        <v>5.8823529411764701</v>
      </c>
      <c r="E17" s="43">
        <f t="shared" si="1"/>
        <v>78.260869565217391</v>
      </c>
      <c r="F17" s="45">
        <v>14</v>
      </c>
      <c r="G17" s="45">
        <v>0</v>
      </c>
      <c r="H17" s="46">
        <v>4</v>
      </c>
      <c r="I17" s="12"/>
      <c r="J17" s="12"/>
    </row>
    <row r="18" spans="2:11" ht="20.100000000000001" customHeight="1" x14ac:dyDescent="0.45">
      <c r="B18" s="5" t="s">
        <v>33</v>
      </c>
      <c r="C18" s="35">
        <f t="shared" si="3"/>
        <v>17</v>
      </c>
      <c r="D18" s="47">
        <f t="shared" si="2"/>
        <v>-5.5555555555555554</v>
      </c>
      <c r="E18" s="43">
        <f t="shared" si="1"/>
        <v>73.91304347826086</v>
      </c>
      <c r="F18" s="48">
        <v>13</v>
      </c>
      <c r="G18" s="48">
        <v>0</v>
      </c>
      <c r="H18" s="49">
        <v>4</v>
      </c>
      <c r="I18" s="12"/>
      <c r="J18" s="12"/>
    </row>
    <row r="19" spans="2:11" ht="20.100000000000001" customHeight="1" x14ac:dyDescent="0.45">
      <c r="B19" s="5" t="s">
        <v>34</v>
      </c>
      <c r="C19" s="35">
        <f t="shared" si="3"/>
        <v>16</v>
      </c>
      <c r="D19" s="47">
        <f t="shared" si="2"/>
        <v>-5.8823529411764701</v>
      </c>
      <c r="E19" s="43">
        <f t="shared" si="1"/>
        <v>69.565217391304344</v>
      </c>
      <c r="F19" s="48">
        <v>13</v>
      </c>
      <c r="G19" s="48">
        <v>0</v>
      </c>
      <c r="H19" s="49">
        <v>3</v>
      </c>
      <c r="I19" s="12"/>
      <c r="J19" s="12"/>
    </row>
    <row r="20" spans="2:11" ht="20.100000000000001" customHeight="1" x14ac:dyDescent="0.45">
      <c r="B20" s="5" t="s">
        <v>36</v>
      </c>
      <c r="C20" s="35">
        <f t="shared" si="3"/>
        <v>15</v>
      </c>
      <c r="D20" s="47">
        <f t="shared" si="2"/>
        <v>-6.25</v>
      </c>
      <c r="E20" s="43">
        <f t="shared" si="1"/>
        <v>65.217391304347828</v>
      </c>
      <c r="F20" s="48">
        <v>13</v>
      </c>
      <c r="G20" s="48">
        <v>0</v>
      </c>
      <c r="H20" s="49">
        <v>2</v>
      </c>
      <c r="I20" s="12"/>
      <c r="J20" s="12"/>
    </row>
    <row r="21" spans="2:11" ht="20.100000000000001" customHeight="1" x14ac:dyDescent="0.45">
      <c r="B21" s="5" t="s">
        <v>45</v>
      </c>
      <c r="C21" s="35">
        <f t="shared" si="3"/>
        <v>14</v>
      </c>
      <c r="D21" s="47">
        <f t="shared" si="2"/>
        <v>-6.666666666666667</v>
      </c>
      <c r="E21" s="43">
        <f t="shared" si="1"/>
        <v>60.869565217391312</v>
      </c>
      <c r="F21" s="48">
        <v>12</v>
      </c>
      <c r="G21" s="48">
        <v>0</v>
      </c>
      <c r="H21" s="49">
        <v>2</v>
      </c>
      <c r="I21" s="12"/>
      <c r="J21" s="12"/>
    </row>
    <row r="22" spans="2:11" ht="20.100000000000001" customHeight="1" x14ac:dyDescent="0.45">
      <c r="B22" s="32" t="s">
        <v>65</v>
      </c>
      <c r="C22" s="35">
        <f t="shared" si="0"/>
        <v>14</v>
      </c>
      <c r="D22" s="50">
        <f>(C22-C21)/C21*100</f>
        <v>0</v>
      </c>
      <c r="E22" s="51">
        <f t="shared" si="1"/>
        <v>60.869565217391312</v>
      </c>
      <c r="F22" s="48">
        <v>12</v>
      </c>
      <c r="G22" s="48">
        <v>0</v>
      </c>
      <c r="H22" s="49">
        <v>2</v>
      </c>
      <c r="I22" s="12"/>
      <c r="J22" s="12"/>
    </row>
    <row r="23" spans="2:11" ht="20.100000000000001" customHeight="1" x14ac:dyDescent="0.45">
      <c r="B23" s="41" t="s">
        <v>99</v>
      </c>
      <c r="C23" s="33">
        <v>17</v>
      </c>
      <c r="D23" s="50">
        <f>(C23-C22)/C22*100</f>
        <v>21.428571428571427</v>
      </c>
      <c r="E23" s="51">
        <f t="shared" si="1"/>
        <v>73.91304347826086</v>
      </c>
      <c r="F23" s="48">
        <v>16</v>
      </c>
      <c r="G23" s="48">
        <v>0</v>
      </c>
      <c r="H23" s="97">
        <v>1</v>
      </c>
      <c r="I23" s="12"/>
      <c r="J23" s="12"/>
    </row>
    <row r="24" spans="2:11" ht="20.100000000000001" customHeight="1" x14ac:dyDescent="0.45">
      <c r="B24" s="52" t="s">
        <v>66</v>
      </c>
      <c r="C24" s="35">
        <v>14</v>
      </c>
      <c r="D24" s="50">
        <f t="shared" ref="D24:D27" si="4">(C24-C23)/C23*100</f>
        <v>-17.647058823529413</v>
      </c>
      <c r="E24" s="51">
        <f t="shared" si="1"/>
        <v>60.869565217391312</v>
      </c>
      <c r="F24" s="48">
        <v>12</v>
      </c>
      <c r="G24" s="45">
        <v>0</v>
      </c>
      <c r="H24" s="53">
        <v>2</v>
      </c>
      <c r="I24" s="12"/>
      <c r="J24" s="12"/>
    </row>
    <row r="25" spans="2:11" ht="20.100000000000001" customHeight="1" x14ac:dyDescent="0.45">
      <c r="B25" s="52" t="s">
        <v>67</v>
      </c>
      <c r="C25" s="35">
        <v>15</v>
      </c>
      <c r="D25" s="50">
        <f t="shared" si="4"/>
        <v>7.1428571428571423</v>
      </c>
      <c r="E25" s="51">
        <f t="shared" si="1"/>
        <v>65.217391304347828</v>
      </c>
      <c r="F25" s="48">
        <v>13</v>
      </c>
      <c r="G25" s="45">
        <v>0</v>
      </c>
      <c r="H25" s="53">
        <v>2</v>
      </c>
      <c r="I25" s="12"/>
      <c r="J25" s="12"/>
    </row>
    <row r="26" spans="2:11" ht="20.100000000000001" customHeight="1" x14ac:dyDescent="0.45">
      <c r="B26" s="52" t="s">
        <v>68</v>
      </c>
      <c r="C26" s="35">
        <v>16</v>
      </c>
      <c r="D26" s="50">
        <f t="shared" si="4"/>
        <v>6.666666666666667</v>
      </c>
      <c r="E26" s="51">
        <f t="shared" si="1"/>
        <v>69.565217391304344</v>
      </c>
      <c r="F26" s="48">
        <v>14</v>
      </c>
      <c r="G26" s="45">
        <v>0</v>
      </c>
      <c r="H26" s="53">
        <v>2</v>
      </c>
      <c r="I26" s="12"/>
      <c r="J26" s="12"/>
    </row>
    <row r="27" spans="2:11" ht="20.100000000000001" customHeight="1" x14ac:dyDescent="0.45">
      <c r="B27" s="54" t="s">
        <v>69</v>
      </c>
      <c r="C27" s="18">
        <v>16</v>
      </c>
      <c r="D27" s="55">
        <f t="shared" si="4"/>
        <v>0</v>
      </c>
      <c r="E27" s="56">
        <f t="shared" si="1"/>
        <v>69.565217391304344</v>
      </c>
      <c r="F27" s="57">
        <v>14</v>
      </c>
      <c r="G27" s="57">
        <v>0</v>
      </c>
      <c r="H27" s="58">
        <v>2</v>
      </c>
      <c r="I27" s="12"/>
      <c r="J27" s="12"/>
    </row>
    <row r="28" spans="2:11" ht="20.100000000000001" customHeight="1" x14ac:dyDescent="0.45">
      <c r="B28" s="2" t="s">
        <v>70</v>
      </c>
      <c r="H28" s="3" t="s">
        <v>71</v>
      </c>
    </row>
    <row r="30" spans="2:11" ht="20.100000000000001" customHeight="1" x14ac:dyDescent="0.45">
      <c r="B30" s="2" t="s">
        <v>72</v>
      </c>
    </row>
    <row r="31" spans="2:11" ht="20.100000000000001" customHeight="1" x14ac:dyDescent="0.45">
      <c r="B31" s="98" t="s">
        <v>54</v>
      </c>
      <c r="C31" s="118" t="s">
        <v>55</v>
      </c>
      <c r="D31" s="118"/>
      <c r="E31" s="118"/>
      <c r="F31" s="118"/>
      <c r="G31" s="118"/>
      <c r="H31" s="118"/>
      <c r="I31" s="118"/>
      <c r="J31" s="118"/>
      <c r="K31" s="119"/>
    </row>
    <row r="32" spans="2:11" ht="20.100000000000001" customHeight="1" x14ac:dyDescent="0.45">
      <c r="B32" s="99"/>
      <c r="C32" s="120"/>
      <c r="D32" s="121"/>
      <c r="E32" s="121"/>
      <c r="F32" s="108" t="s">
        <v>73</v>
      </c>
      <c r="G32" s="108"/>
      <c r="H32" s="108"/>
      <c r="I32" s="108" t="s">
        <v>74</v>
      </c>
      <c r="J32" s="108"/>
      <c r="K32" s="122"/>
    </row>
    <row r="33" spans="2:11" ht="20.100000000000001" customHeight="1" x14ac:dyDescent="0.45">
      <c r="B33" s="100"/>
      <c r="C33" s="23"/>
      <c r="D33" s="4" t="s">
        <v>57</v>
      </c>
      <c r="E33" s="4" t="s">
        <v>58</v>
      </c>
      <c r="F33" s="4" t="s">
        <v>15</v>
      </c>
      <c r="G33" s="4" t="s">
        <v>75</v>
      </c>
      <c r="H33" s="4" t="s">
        <v>76</v>
      </c>
      <c r="I33" s="4" t="s">
        <v>15</v>
      </c>
      <c r="J33" s="4" t="s">
        <v>75</v>
      </c>
      <c r="K33" s="25" t="s">
        <v>76</v>
      </c>
    </row>
    <row r="34" spans="2:11" ht="20.100000000000001" customHeight="1" x14ac:dyDescent="0.45">
      <c r="B34" s="26" t="s">
        <v>62</v>
      </c>
      <c r="C34" s="27">
        <f>SUM(F34,I34)</f>
        <v>596</v>
      </c>
      <c r="D34" s="42" t="s">
        <v>30</v>
      </c>
      <c r="E34" s="43">
        <f t="shared" ref="E34:E54" si="5">C34/$C$34*100</f>
        <v>100</v>
      </c>
      <c r="F34" s="28">
        <f>SUM(G34:H34)</f>
        <v>583</v>
      </c>
      <c r="G34" s="28">
        <v>133</v>
      </c>
      <c r="H34" s="28">
        <v>450</v>
      </c>
      <c r="I34" s="28">
        <f>SUM(J34:K34)</f>
        <v>13</v>
      </c>
      <c r="J34" s="28">
        <v>8</v>
      </c>
      <c r="K34" s="29">
        <v>5</v>
      </c>
    </row>
    <row r="35" spans="2:11" ht="20.100000000000001" customHeight="1" x14ac:dyDescent="0.45">
      <c r="B35" s="5" t="s">
        <v>39</v>
      </c>
      <c r="C35" s="27">
        <f t="shared" ref="C35:C54" si="6">SUM(F35,I35)</f>
        <v>830</v>
      </c>
      <c r="D35" s="59" t="s">
        <v>30</v>
      </c>
      <c r="E35" s="43">
        <f t="shared" si="5"/>
        <v>139.26174496644293</v>
      </c>
      <c r="F35" s="28">
        <f t="shared" ref="F35:F54" si="7">SUM(G35:H35)</f>
        <v>821</v>
      </c>
      <c r="G35" s="30">
        <v>281</v>
      </c>
      <c r="H35" s="30">
        <v>540</v>
      </c>
      <c r="I35" s="28">
        <f t="shared" ref="I35:I54" si="8">SUM(J35:K35)</f>
        <v>9</v>
      </c>
      <c r="J35" s="30">
        <v>7</v>
      </c>
      <c r="K35" s="11">
        <v>2</v>
      </c>
    </row>
    <row r="36" spans="2:11" ht="20.100000000000001" customHeight="1" x14ac:dyDescent="0.45">
      <c r="B36" s="5" t="s">
        <v>40</v>
      </c>
      <c r="C36" s="27">
        <f t="shared" si="6"/>
        <v>846</v>
      </c>
      <c r="D36" s="60">
        <f>(C36-C35)/C35*100</f>
        <v>1.9277108433734942</v>
      </c>
      <c r="E36" s="43">
        <f t="shared" si="5"/>
        <v>141.94630872483219</v>
      </c>
      <c r="F36" s="28">
        <f t="shared" si="7"/>
        <v>836</v>
      </c>
      <c r="G36" s="30">
        <v>306</v>
      </c>
      <c r="H36" s="30">
        <v>530</v>
      </c>
      <c r="I36" s="28">
        <f t="shared" si="8"/>
        <v>10</v>
      </c>
      <c r="J36" s="30">
        <v>7</v>
      </c>
      <c r="K36" s="11">
        <v>3</v>
      </c>
    </row>
    <row r="37" spans="2:11" ht="20.100000000000001" customHeight="1" x14ac:dyDescent="0.45">
      <c r="B37" s="5" t="s">
        <v>63</v>
      </c>
      <c r="C37" s="27">
        <f t="shared" si="6"/>
        <v>804</v>
      </c>
      <c r="D37" s="60">
        <f t="shared" ref="D37:D54" si="9">(C37-C36)/C36*100</f>
        <v>-4.9645390070921991</v>
      </c>
      <c r="E37" s="43">
        <f t="shared" si="5"/>
        <v>134.8993288590604</v>
      </c>
      <c r="F37" s="28">
        <f t="shared" si="7"/>
        <v>799</v>
      </c>
      <c r="G37" s="30">
        <v>297</v>
      </c>
      <c r="H37" s="30">
        <v>502</v>
      </c>
      <c r="I37" s="28">
        <f t="shared" si="8"/>
        <v>5</v>
      </c>
      <c r="J37" s="30">
        <v>5</v>
      </c>
      <c r="K37" s="11">
        <v>0</v>
      </c>
    </row>
    <row r="38" spans="2:11" ht="20.100000000000001" customHeight="1" x14ac:dyDescent="0.45">
      <c r="B38" s="5" t="s">
        <v>64</v>
      </c>
      <c r="C38" s="27">
        <f t="shared" si="6"/>
        <v>765</v>
      </c>
      <c r="D38" s="60">
        <f t="shared" si="9"/>
        <v>-4.8507462686567164</v>
      </c>
      <c r="E38" s="43">
        <f t="shared" si="5"/>
        <v>128.3557046979866</v>
      </c>
      <c r="F38" s="28">
        <f t="shared" si="7"/>
        <v>755</v>
      </c>
      <c r="G38" s="30">
        <v>300</v>
      </c>
      <c r="H38" s="30">
        <v>455</v>
      </c>
      <c r="I38" s="28">
        <f t="shared" si="8"/>
        <v>10</v>
      </c>
      <c r="J38" s="30">
        <v>8</v>
      </c>
      <c r="K38" s="11">
        <v>2</v>
      </c>
    </row>
    <row r="39" spans="2:11" ht="20.100000000000001" customHeight="1" x14ac:dyDescent="0.45">
      <c r="B39" s="5" t="s">
        <v>41</v>
      </c>
      <c r="C39" s="27">
        <f t="shared" si="6"/>
        <v>733</v>
      </c>
      <c r="D39" s="60">
        <f t="shared" si="9"/>
        <v>-4.1830065359477118</v>
      </c>
      <c r="E39" s="43">
        <f t="shared" si="5"/>
        <v>122.98657718120805</v>
      </c>
      <c r="F39" s="28">
        <f t="shared" si="7"/>
        <v>721</v>
      </c>
      <c r="G39" s="30">
        <v>301</v>
      </c>
      <c r="H39" s="30">
        <v>420</v>
      </c>
      <c r="I39" s="28">
        <f t="shared" si="8"/>
        <v>12</v>
      </c>
      <c r="J39" s="30">
        <v>9</v>
      </c>
      <c r="K39" s="11">
        <v>3</v>
      </c>
    </row>
    <row r="40" spans="2:11" ht="20.100000000000001" customHeight="1" x14ac:dyDescent="0.45">
      <c r="B40" s="5" t="s">
        <v>42</v>
      </c>
      <c r="C40" s="27">
        <f t="shared" si="6"/>
        <v>666</v>
      </c>
      <c r="D40" s="60">
        <f t="shared" si="9"/>
        <v>-9.1405184174624825</v>
      </c>
      <c r="E40" s="43">
        <f t="shared" si="5"/>
        <v>111.74496644295301</v>
      </c>
      <c r="F40" s="28">
        <f t="shared" si="7"/>
        <v>653</v>
      </c>
      <c r="G40" s="30">
        <v>265</v>
      </c>
      <c r="H40" s="30">
        <v>388</v>
      </c>
      <c r="I40" s="28">
        <f t="shared" si="8"/>
        <v>13</v>
      </c>
      <c r="J40" s="30">
        <v>8</v>
      </c>
      <c r="K40" s="11">
        <v>5</v>
      </c>
    </row>
    <row r="41" spans="2:11" ht="20.100000000000001" customHeight="1" x14ac:dyDescent="0.45">
      <c r="B41" s="5" t="s">
        <v>43</v>
      </c>
      <c r="C41" s="27">
        <f t="shared" si="6"/>
        <v>745</v>
      </c>
      <c r="D41" s="60">
        <f t="shared" si="9"/>
        <v>11.861861861861863</v>
      </c>
      <c r="E41" s="43">
        <f t="shared" si="5"/>
        <v>125</v>
      </c>
      <c r="F41" s="28">
        <f t="shared" si="7"/>
        <v>732</v>
      </c>
      <c r="G41" s="30">
        <v>312</v>
      </c>
      <c r="H41" s="30">
        <v>420</v>
      </c>
      <c r="I41" s="28">
        <f t="shared" si="8"/>
        <v>13</v>
      </c>
      <c r="J41" s="30">
        <v>9</v>
      </c>
      <c r="K41" s="11">
        <v>4</v>
      </c>
    </row>
    <row r="42" spans="2:11" ht="20.100000000000001" customHeight="1" x14ac:dyDescent="0.45">
      <c r="B42" s="5" t="s">
        <v>29</v>
      </c>
      <c r="C42" s="27">
        <f t="shared" si="6"/>
        <v>729</v>
      </c>
      <c r="D42" s="60">
        <f t="shared" si="9"/>
        <v>-2.1476510067114094</v>
      </c>
      <c r="E42" s="43">
        <f t="shared" si="5"/>
        <v>122.31543624161074</v>
      </c>
      <c r="F42" s="28">
        <f t="shared" si="7"/>
        <v>723</v>
      </c>
      <c r="G42" s="30">
        <v>302</v>
      </c>
      <c r="H42" s="30">
        <v>421</v>
      </c>
      <c r="I42" s="28">
        <f t="shared" si="8"/>
        <v>6</v>
      </c>
      <c r="J42" s="30">
        <v>4</v>
      </c>
      <c r="K42" s="11">
        <v>2</v>
      </c>
    </row>
    <row r="43" spans="2:11" ht="20.100000000000001" customHeight="1" x14ac:dyDescent="0.45">
      <c r="B43" s="5" t="s">
        <v>44</v>
      </c>
      <c r="C43" s="27">
        <f t="shared" si="6"/>
        <v>859</v>
      </c>
      <c r="D43" s="60">
        <f t="shared" si="9"/>
        <v>17.832647462277095</v>
      </c>
      <c r="E43" s="43">
        <f t="shared" si="5"/>
        <v>144.1275167785235</v>
      </c>
      <c r="F43" s="28">
        <f t="shared" si="7"/>
        <v>853</v>
      </c>
      <c r="G43" s="30">
        <v>391</v>
      </c>
      <c r="H43" s="30">
        <v>462</v>
      </c>
      <c r="I43" s="28">
        <f t="shared" si="8"/>
        <v>6</v>
      </c>
      <c r="J43" s="30">
        <v>5</v>
      </c>
      <c r="K43" s="11">
        <v>1</v>
      </c>
    </row>
    <row r="44" spans="2:11" ht="20.100000000000001" customHeight="1" x14ac:dyDescent="0.45">
      <c r="B44" s="5" t="s">
        <v>32</v>
      </c>
      <c r="C44" s="61">
        <f t="shared" si="6"/>
        <v>771</v>
      </c>
      <c r="D44" s="60">
        <f t="shared" si="9"/>
        <v>-10.244470314318974</v>
      </c>
      <c r="E44" s="43">
        <f t="shared" si="5"/>
        <v>129.36241610738256</v>
      </c>
      <c r="F44" s="30">
        <f t="shared" si="7"/>
        <v>764</v>
      </c>
      <c r="G44" s="30">
        <v>361</v>
      </c>
      <c r="H44" s="30">
        <v>403</v>
      </c>
      <c r="I44" s="30">
        <f t="shared" si="8"/>
        <v>7</v>
      </c>
      <c r="J44" s="30">
        <v>6</v>
      </c>
      <c r="K44" s="11">
        <v>1</v>
      </c>
    </row>
    <row r="45" spans="2:11" ht="20.100000000000001" customHeight="1" x14ac:dyDescent="0.45">
      <c r="B45" s="5" t="s">
        <v>33</v>
      </c>
      <c r="C45" s="61">
        <f>SUM(F45,I45)</f>
        <v>770</v>
      </c>
      <c r="D45" s="60">
        <f t="shared" si="9"/>
        <v>-0.12970168612191957</v>
      </c>
      <c r="E45" s="43">
        <f t="shared" si="5"/>
        <v>129.19463087248323</v>
      </c>
      <c r="F45" s="30">
        <f t="shared" si="7"/>
        <v>764</v>
      </c>
      <c r="G45" s="34">
        <v>376</v>
      </c>
      <c r="H45" s="34">
        <v>388</v>
      </c>
      <c r="I45" s="30">
        <f t="shared" si="8"/>
        <v>6</v>
      </c>
      <c r="J45" s="34">
        <v>5</v>
      </c>
      <c r="K45" s="62">
        <v>1</v>
      </c>
    </row>
    <row r="46" spans="2:11" ht="20.100000000000001" customHeight="1" x14ac:dyDescent="0.45">
      <c r="B46" s="5" t="s">
        <v>34</v>
      </c>
      <c r="C46" s="61">
        <f t="shared" si="6"/>
        <v>802</v>
      </c>
      <c r="D46" s="60">
        <f t="shared" si="9"/>
        <v>4.1558441558441555</v>
      </c>
      <c r="E46" s="43">
        <f t="shared" si="5"/>
        <v>134.56375838926172</v>
      </c>
      <c r="F46" s="30">
        <f t="shared" si="7"/>
        <v>797</v>
      </c>
      <c r="G46" s="34">
        <v>393</v>
      </c>
      <c r="H46" s="34">
        <v>404</v>
      </c>
      <c r="I46" s="30">
        <f t="shared" si="8"/>
        <v>5</v>
      </c>
      <c r="J46" s="34">
        <v>4</v>
      </c>
      <c r="K46" s="62">
        <v>1</v>
      </c>
    </row>
    <row r="47" spans="2:11" ht="20.100000000000001" customHeight="1" x14ac:dyDescent="0.45">
      <c r="B47" s="5" t="s">
        <v>36</v>
      </c>
      <c r="C47" s="61">
        <f t="shared" si="6"/>
        <v>959</v>
      </c>
      <c r="D47" s="60">
        <f t="shared" si="9"/>
        <v>19.576059850374065</v>
      </c>
      <c r="E47" s="43">
        <f t="shared" si="5"/>
        <v>160.90604026845639</v>
      </c>
      <c r="F47" s="30">
        <f t="shared" si="7"/>
        <v>957</v>
      </c>
      <c r="G47" s="34">
        <v>531</v>
      </c>
      <c r="H47" s="34">
        <v>426</v>
      </c>
      <c r="I47" s="30">
        <f t="shared" si="8"/>
        <v>2</v>
      </c>
      <c r="J47" s="34">
        <v>2</v>
      </c>
      <c r="K47" s="62">
        <v>0</v>
      </c>
    </row>
    <row r="48" spans="2:11" ht="20.100000000000001" customHeight="1" x14ac:dyDescent="0.45">
      <c r="B48" s="32" t="s">
        <v>45</v>
      </c>
      <c r="C48" s="63">
        <f t="shared" si="6"/>
        <v>992</v>
      </c>
      <c r="D48" s="60">
        <f t="shared" si="9"/>
        <v>3.441084462982273</v>
      </c>
      <c r="E48" s="43">
        <f t="shared" si="5"/>
        <v>166.44295302013424</v>
      </c>
      <c r="F48" s="34">
        <f t="shared" si="7"/>
        <v>990</v>
      </c>
      <c r="G48" s="34">
        <v>553</v>
      </c>
      <c r="H48" s="34">
        <v>437</v>
      </c>
      <c r="I48" s="34">
        <f t="shared" si="8"/>
        <v>2</v>
      </c>
      <c r="J48" s="34">
        <v>2</v>
      </c>
      <c r="K48" s="62">
        <v>0</v>
      </c>
    </row>
    <row r="49" spans="2:11" ht="20.100000000000001" customHeight="1" x14ac:dyDescent="0.45">
      <c r="B49" s="32" t="s">
        <v>65</v>
      </c>
      <c r="C49" s="63">
        <f t="shared" si="6"/>
        <v>971</v>
      </c>
      <c r="D49" s="51">
        <f t="shared" si="9"/>
        <v>-2.1169354838709675</v>
      </c>
      <c r="E49" s="51">
        <f t="shared" si="5"/>
        <v>162.91946308724832</v>
      </c>
      <c r="F49" s="34">
        <f t="shared" si="7"/>
        <v>969</v>
      </c>
      <c r="G49" s="34">
        <v>555</v>
      </c>
      <c r="H49" s="34">
        <v>414</v>
      </c>
      <c r="I49" s="34">
        <f t="shared" si="8"/>
        <v>2</v>
      </c>
      <c r="J49" s="34">
        <v>2</v>
      </c>
      <c r="K49" s="64">
        <v>0</v>
      </c>
    </row>
    <row r="50" spans="2:11" ht="20.100000000000001" customHeight="1" x14ac:dyDescent="0.45">
      <c r="B50" s="32" t="s">
        <v>77</v>
      </c>
      <c r="C50" s="63">
        <f t="shared" si="6"/>
        <v>1056</v>
      </c>
      <c r="D50" s="51">
        <f t="shared" si="9"/>
        <v>8.7538619979402679</v>
      </c>
      <c r="E50" s="51">
        <f t="shared" si="5"/>
        <v>177.18120805369128</v>
      </c>
      <c r="F50" s="34">
        <f t="shared" si="7"/>
        <v>1055</v>
      </c>
      <c r="G50" s="34">
        <v>575</v>
      </c>
      <c r="H50" s="34">
        <v>480</v>
      </c>
      <c r="I50" s="34">
        <f t="shared" si="8"/>
        <v>1</v>
      </c>
      <c r="J50" s="34">
        <v>1</v>
      </c>
      <c r="K50" s="65">
        <v>0</v>
      </c>
    </row>
    <row r="51" spans="2:11" ht="20.100000000000001" customHeight="1" x14ac:dyDescent="0.45">
      <c r="B51" s="5" t="s">
        <v>66</v>
      </c>
      <c r="C51" s="63">
        <f t="shared" si="6"/>
        <v>1028</v>
      </c>
      <c r="D51" s="51">
        <f t="shared" si="9"/>
        <v>-2.6515151515151514</v>
      </c>
      <c r="E51" s="51">
        <f t="shared" si="5"/>
        <v>172.48322147651007</v>
      </c>
      <c r="F51" s="34">
        <f t="shared" si="7"/>
        <v>1026</v>
      </c>
      <c r="G51" s="30">
        <v>581</v>
      </c>
      <c r="H51" s="30">
        <v>445</v>
      </c>
      <c r="I51" s="34">
        <f t="shared" si="8"/>
        <v>2</v>
      </c>
      <c r="J51" s="30">
        <v>2</v>
      </c>
      <c r="K51" s="66">
        <v>0</v>
      </c>
    </row>
    <row r="52" spans="2:11" ht="20.100000000000001" customHeight="1" x14ac:dyDescent="0.45">
      <c r="B52" s="5" t="s">
        <v>67</v>
      </c>
      <c r="C52" s="63">
        <f t="shared" si="6"/>
        <v>1099</v>
      </c>
      <c r="D52" s="51">
        <f t="shared" si="9"/>
        <v>6.9066147859922182</v>
      </c>
      <c r="E52" s="51">
        <f t="shared" si="5"/>
        <v>184.39597315436242</v>
      </c>
      <c r="F52" s="34">
        <f t="shared" si="7"/>
        <v>1097</v>
      </c>
      <c r="G52" s="30">
        <v>652</v>
      </c>
      <c r="H52" s="30">
        <v>445</v>
      </c>
      <c r="I52" s="34">
        <f t="shared" si="8"/>
        <v>2</v>
      </c>
      <c r="J52" s="30">
        <v>2</v>
      </c>
      <c r="K52" s="66">
        <v>0</v>
      </c>
    </row>
    <row r="53" spans="2:11" ht="20.100000000000001" customHeight="1" x14ac:dyDescent="0.45">
      <c r="B53" s="5" t="s">
        <v>68</v>
      </c>
      <c r="C53" s="63">
        <f t="shared" si="6"/>
        <v>1108</v>
      </c>
      <c r="D53" s="51">
        <f t="shared" si="9"/>
        <v>0.81892629663330307</v>
      </c>
      <c r="E53" s="51">
        <f t="shared" si="5"/>
        <v>185.90604026845639</v>
      </c>
      <c r="F53" s="34">
        <f t="shared" si="7"/>
        <v>1106</v>
      </c>
      <c r="G53" s="30">
        <v>657</v>
      </c>
      <c r="H53" s="30">
        <v>449</v>
      </c>
      <c r="I53" s="34">
        <f t="shared" si="8"/>
        <v>2</v>
      </c>
      <c r="J53" s="30">
        <v>2</v>
      </c>
      <c r="K53" s="66">
        <v>0</v>
      </c>
    </row>
    <row r="54" spans="2:11" ht="20.100000000000001" customHeight="1" x14ac:dyDescent="0.45">
      <c r="B54" s="36" t="s">
        <v>69</v>
      </c>
      <c r="C54" s="18">
        <f t="shared" si="6"/>
        <v>1089</v>
      </c>
      <c r="D54" s="56">
        <f t="shared" si="9"/>
        <v>-1.7148014440433215</v>
      </c>
      <c r="E54" s="56">
        <f t="shared" si="5"/>
        <v>182.71812080536913</v>
      </c>
      <c r="F54" s="38">
        <f t="shared" si="7"/>
        <v>1087</v>
      </c>
      <c r="G54" s="38">
        <v>650</v>
      </c>
      <c r="H54" s="38">
        <v>437</v>
      </c>
      <c r="I54" s="38">
        <f t="shared" si="8"/>
        <v>2</v>
      </c>
      <c r="J54" s="37">
        <v>2</v>
      </c>
      <c r="K54" s="67">
        <v>0</v>
      </c>
    </row>
    <row r="55" spans="2:11" ht="20.100000000000001" customHeight="1" x14ac:dyDescent="0.45">
      <c r="B55" s="2" t="s">
        <v>70</v>
      </c>
      <c r="K55" s="3" t="s">
        <v>71</v>
      </c>
    </row>
    <row r="57" spans="2:11" ht="20.100000000000001" customHeight="1" x14ac:dyDescent="0.45">
      <c r="B57" s="2" t="s">
        <v>78</v>
      </c>
      <c r="G57" s="3" t="s">
        <v>79</v>
      </c>
    </row>
    <row r="58" spans="2:11" ht="20.100000000000001" customHeight="1" x14ac:dyDescent="0.45">
      <c r="B58" s="98" t="s">
        <v>54</v>
      </c>
      <c r="C58" s="124" t="s">
        <v>80</v>
      </c>
      <c r="D58" s="126" t="s">
        <v>81</v>
      </c>
      <c r="E58" s="123" t="s">
        <v>82</v>
      </c>
      <c r="F58" s="118"/>
      <c r="G58" s="119"/>
    </row>
    <row r="59" spans="2:11" ht="20.100000000000001" customHeight="1" x14ac:dyDescent="0.45">
      <c r="B59" s="100"/>
      <c r="C59" s="125"/>
      <c r="D59" s="109"/>
      <c r="E59" s="24"/>
      <c r="F59" s="4" t="s">
        <v>57</v>
      </c>
      <c r="G59" s="25" t="s">
        <v>58</v>
      </c>
    </row>
    <row r="60" spans="2:11" ht="20.100000000000001" customHeight="1" x14ac:dyDescent="0.45">
      <c r="B60" s="26" t="s">
        <v>62</v>
      </c>
      <c r="C60" s="27">
        <v>92951</v>
      </c>
      <c r="D60" s="28">
        <v>194248</v>
      </c>
      <c r="E60" s="28">
        <f>SUM(C60:D60)</f>
        <v>287199</v>
      </c>
      <c r="F60" s="42" t="s">
        <v>30</v>
      </c>
      <c r="G60" s="68">
        <f t="shared" ref="G60:G75" si="10">E60/$E$60*100</f>
        <v>100</v>
      </c>
    </row>
    <row r="61" spans="2:11" ht="20.100000000000001" customHeight="1" x14ac:dyDescent="0.45">
      <c r="B61" s="5" t="s">
        <v>39</v>
      </c>
      <c r="C61" s="61">
        <v>211884</v>
      </c>
      <c r="D61" s="30">
        <v>513309</v>
      </c>
      <c r="E61" s="30">
        <f t="shared" ref="E61:E80" si="11">SUM(C61:D61)</f>
        <v>725193</v>
      </c>
      <c r="F61" s="59" t="s">
        <v>30</v>
      </c>
      <c r="G61" s="69">
        <f t="shared" si="10"/>
        <v>252.50540565949046</v>
      </c>
    </row>
    <row r="62" spans="2:11" ht="20.100000000000001" customHeight="1" x14ac:dyDescent="0.45">
      <c r="B62" s="5" t="s">
        <v>40</v>
      </c>
      <c r="C62" s="61">
        <v>213426</v>
      </c>
      <c r="D62" s="30">
        <v>551999</v>
      </c>
      <c r="E62" s="30">
        <f t="shared" si="11"/>
        <v>765425</v>
      </c>
      <c r="F62" s="60">
        <f>(E62-E61)/E61*100</f>
        <v>5.5477645261330437</v>
      </c>
      <c r="G62" s="69">
        <f t="shared" si="10"/>
        <v>266.51381098123596</v>
      </c>
    </row>
    <row r="63" spans="2:11" ht="20.100000000000001" customHeight="1" x14ac:dyDescent="0.45">
      <c r="B63" s="5" t="s">
        <v>63</v>
      </c>
      <c r="C63" s="61">
        <v>202633</v>
      </c>
      <c r="D63" s="30">
        <v>734439</v>
      </c>
      <c r="E63" s="30">
        <f t="shared" si="11"/>
        <v>937072</v>
      </c>
      <c r="F63" s="60">
        <f t="shared" ref="F63:F75" si="12">(E63-E62)/E62*100</f>
        <v>22.425057974327988</v>
      </c>
      <c r="G63" s="69">
        <f t="shared" si="10"/>
        <v>326.2796876033691</v>
      </c>
    </row>
    <row r="64" spans="2:11" ht="20.100000000000001" customHeight="1" x14ac:dyDescent="0.45">
      <c r="B64" s="5" t="s">
        <v>64</v>
      </c>
      <c r="C64" s="61">
        <v>197932</v>
      </c>
      <c r="D64" s="30">
        <v>737826</v>
      </c>
      <c r="E64" s="30">
        <f t="shared" si="11"/>
        <v>935758</v>
      </c>
      <c r="F64" s="60">
        <f t="shared" si="12"/>
        <v>-0.14022401693786604</v>
      </c>
      <c r="G64" s="69">
        <f t="shared" si="10"/>
        <v>325.82216511895933</v>
      </c>
    </row>
    <row r="65" spans="2:7" ht="20.100000000000001" customHeight="1" x14ac:dyDescent="0.45">
      <c r="B65" s="5" t="s">
        <v>41</v>
      </c>
      <c r="C65" s="61">
        <v>198727</v>
      </c>
      <c r="D65" s="30">
        <v>676842</v>
      </c>
      <c r="E65" s="30">
        <f t="shared" si="11"/>
        <v>875569</v>
      </c>
      <c r="F65" s="60">
        <f t="shared" si="12"/>
        <v>-6.4321117211928724</v>
      </c>
      <c r="G65" s="69">
        <f t="shared" si="10"/>
        <v>304.86491944609833</v>
      </c>
    </row>
    <row r="66" spans="2:7" ht="20.100000000000001" customHeight="1" x14ac:dyDescent="0.45">
      <c r="B66" s="5" t="s">
        <v>42</v>
      </c>
      <c r="C66" s="61">
        <v>176124</v>
      </c>
      <c r="D66" s="30">
        <v>684264</v>
      </c>
      <c r="E66" s="30">
        <f t="shared" si="11"/>
        <v>860388</v>
      </c>
      <c r="F66" s="60">
        <f t="shared" si="12"/>
        <v>-1.7338439346299379</v>
      </c>
      <c r="G66" s="69">
        <f t="shared" si="10"/>
        <v>299.57903753146769</v>
      </c>
    </row>
    <row r="67" spans="2:7" ht="20.100000000000001" customHeight="1" x14ac:dyDescent="0.45">
      <c r="B67" s="5" t="s">
        <v>43</v>
      </c>
      <c r="C67" s="61">
        <v>180180</v>
      </c>
      <c r="D67" s="30">
        <v>741379</v>
      </c>
      <c r="E67" s="30">
        <f t="shared" si="11"/>
        <v>921559</v>
      </c>
      <c r="F67" s="60">
        <f t="shared" si="12"/>
        <v>7.1096993449466988</v>
      </c>
      <c r="G67" s="69">
        <f t="shared" si="10"/>
        <v>320.87820640044009</v>
      </c>
    </row>
    <row r="68" spans="2:7" ht="20.100000000000001" customHeight="1" x14ac:dyDescent="0.45">
      <c r="B68" s="5" t="s">
        <v>29</v>
      </c>
      <c r="C68" s="61">
        <v>213064</v>
      </c>
      <c r="D68" s="30">
        <v>712558</v>
      </c>
      <c r="E68" s="30">
        <f t="shared" si="11"/>
        <v>925622</v>
      </c>
      <c r="F68" s="60">
        <f t="shared" si="12"/>
        <v>0.44088332922797124</v>
      </c>
      <c r="G68" s="69">
        <f t="shared" si="10"/>
        <v>322.2929049195854</v>
      </c>
    </row>
    <row r="69" spans="2:7" ht="20.100000000000001" customHeight="1" x14ac:dyDescent="0.45">
      <c r="B69" s="5" t="s">
        <v>44</v>
      </c>
      <c r="C69" s="61">
        <v>231620</v>
      </c>
      <c r="D69" s="30">
        <v>973508</v>
      </c>
      <c r="E69" s="30">
        <f t="shared" si="11"/>
        <v>1205128</v>
      </c>
      <c r="F69" s="60">
        <f t="shared" si="12"/>
        <v>30.196559718762085</v>
      </c>
      <c r="G69" s="69">
        <f t="shared" si="10"/>
        <v>419.61427442296105</v>
      </c>
    </row>
    <row r="70" spans="2:7" ht="20.100000000000001" customHeight="1" x14ac:dyDescent="0.45">
      <c r="B70" s="5" t="s">
        <v>32</v>
      </c>
      <c r="C70" s="61">
        <v>230735</v>
      </c>
      <c r="D70" s="30">
        <v>1010727</v>
      </c>
      <c r="E70" s="30">
        <f t="shared" si="11"/>
        <v>1241462</v>
      </c>
      <c r="F70" s="60">
        <f t="shared" si="12"/>
        <v>3.0149494493530979</v>
      </c>
      <c r="G70" s="69">
        <f t="shared" si="10"/>
        <v>432.26543267908318</v>
      </c>
    </row>
    <row r="71" spans="2:7" ht="20.100000000000001" customHeight="1" x14ac:dyDescent="0.45">
      <c r="B71" s="5" t="s">
        <v>33</v>
      </c>
      <c r="C71" s="63">
        <v>224702</v>
      </c>
      <c r="D71" s="34">
        <v>990063</v>
      </c>
      <c r="E71" s="30">
        <f t="shared" si="11"/>
        <v>1214765</v>
      </c>
      <c r="F71" s="60">
        <f t="shared" si="12"/>
        <v>-2.1504484229078296</v>
      </c>
      <c r="G71" s="69">
        <f t="shared" si="10"/>
        <v>422.96978749926006</v>
      </c>
    </row>
    <row r="72" spans="2:7" ht="20.100000000000001" customHeight="1" x14ac:dyDescent="0.45">
      <c r="B72" s="5" t="s">
        <v>34</v>
      </c>
      <c r="C72" s="63">
        <v>209043</v>
      </c>
      <c r="D72" s="34">
        <v>1177434</v>
      </c>
      <c r="E72" s="30">
        <f t="shared" si="11"/>
        <v>1386477</v>
      </c>
      <c r="F72" s="60">
        <f t="shared" si="12"/>
        <v>14.135408906249358</v>
      </c>
      <c r="G72" s="69">
        <f t="shared" si="10"/>
        <v>482.75829651217447</v>
      </c>
    </row>
    <row r="73" spans="2:7" ht="20.100000000000001" customHeight="1" x14ac:dyDescent="0.45">
      <c r="B73" s="5" t="s">
        <v>36</v>
      </c>
      <c r="C73" s="63">
        <v>269569</v>
      </c>
      <c r="D73" s="34">
        <v>1491846</v>
      </c>
      <c r="E73" s="30">
        <f t="shared" si="11"/>
        <v>1761415</v>
      </c>
      <c r="F73" s="60">
        <f t="shared" si="12"/>
        <v>27.042496918448698</v>
      </c>
      <c r="G73" s="69">
        <f t="shared" si="10"/>
        <v>613.30819397003472</v>
      </c>
    </row>
    <row r="74" spans="2:7" ht="20.100000000000001" customHeight="1" x14ac:dyDescent="0.45">
      <c r="B74" s="5" t="s">
        <v>45</v>
      </c>
      <c r="C74" s="63">
        <v>262336</v>
      </c>
      <c r="D74" s="34">
        <v>1580345</v>
      </c>
      <c r="E74" s="30">
        <f t="shared" si="11"/>
        <v>1842681</v>
      </c>
      <c r="F74" s="60">
        <f t="shared" si="12"/>
        <v>4.6136770721266709</v>
      </c>
      <c r="G74" s="69">
        <f t="shared" si="10"/>
        <v>641.60425349670436</v>
      </c>
    </row>
    <row r="75" spans="2:7" ht="20.100000000000001" customHeight="1" x14ac:dyDescent="0.45">
      <c r="B75" s="32" t="s">
        <v>65</v>
      </c>
      <c r="C75" s="63">
        <v>261746</v>
      </c>
      <c r="D75" s="34">
        <v>1657846</v>
      </c>
      <c r="E75" s="34">
        <f t="shared" si="11"/>
        <v>1919592</v>
      </c>
      <c r="F75" s="51">
        <f t="shared" si="12"/>
        <v>4.1738640600299242</v>
      </c>
      <c r="G75" s="70">
        <f t="shared" si="10"/>
        <v>668.38394284102662</v>
      </c>
    </row>
    <row r="76" spans="2:7" ht="20.100000000000001" customHeight="1" x14ac:dyDescent="0.45">
      <c r="B76" s="32" t="s">
        <v>83</v>
      </c>
      <c r="C76" s="71" t="s">
        <v>84</v>
      </c>
      <c r="D76" s="16" t="s">
        <v>84</v>
      </c>
      <c r="E76" s="16" t="s">
        <v>84</v>
      </c>
      <c r="F76" s="72" t="s">
        <v>85</v>
      </c>
      <c r="G76" s="73" t="s">
        <v>85</v>
      </c>
    </row>
    <row r="77" spans="2:7" ht="20.100000000000001" customHeight="1" x14ac:dyDescent="0.45">
      <c r="B77" s="32" t="s">
        <v>66</v>
      </c>
      <c r="C77" s="71" t="s">
        <v>84</v>
      </c>
      <c r="D77" s="16" t="s">
        <v>84</v>
      </c>
      <c r="E77" s="16" t="s">
        <v>84</v>
      </c>
      <c r="F77" s="72" t="s">
        <v>85</v>
      </c>
      <c r="G77" s="73" t="s">
        <v>85</v>
      </c>
    </row>
    <row r="78" spans="2:7" ht="20.100000000000001" customHeight="1" x14ac:dyDescent="0.45">
      <c r="B78" s="5" t="s">
        <v>67</v>
      </c>
      <c r="C78" s="74" t="s">
        <v>84</v>
      </c>
      <c r="D78" s="16" t="s">
        <v>84</v>
      </c>
      <c r="E78" s="16" t="s">
        <v>84</v>
      </c>
      <c r="F78" s="72" t="s">
        <v>85</v>
      </c>
      <c r="G78" s="73" t="s">
        <v>85</v>
      </c>
    </row>
    <row r="79" spans="2:7" ht="20.100000000000001" customHeight="1" x14ac:dyDescent="0.45">
      <c r="B79" s="5" t="s">
        <v>68</v>
      </c>
      <c r="C79" s="74" t="s">
        <v>84</v>
      </c>
      <c r="D79" s="16" t="s">
        <v>84</v>
      </c>
      <c r="E79" s="16" t="s">
        <v>84</v>
      </c>
      <c r="F79" s="72" t="s">
        <v>85</v>
      </c>
      <c r="G79" s="73" t="s">
        <v>85</v>
      </c>
    </row>
    <row r="80" spans="2:7" ht="20.100000000000001" customHeight="1" x14ac:dyDescent="0.45">
      <c r="B80" s="17" t="s">
        <v>69</v>
      </c>
      <c r="C80" s="75">
        <v>354434</v>
      </c>
      <c r="D80" s="38">
        <v>2183421</v>
      </c>
      <c r="E80" s="38">
        <f t="shared" si="11"/>
        <v>2537855</v>
      </c>
      <c r="F80" s="76" t="s">
        <v>85</v>
      </c>
      <c r="G80" s="77">
        <f>E80/$E$60*100</f>
        <v>883.65732471213346</v>
      </c>
    </row>
    <row r="81" spans="2:10" ht="20.100000000000001" customHeight="1" x14ac:dyDescent="0.45">
      <c r="B81" s="2" t="s">
        <v>70</v>
      </c>
      <c r="G81" s="3" t="s">
        <v>71</v>
      </c>
    </row>
    <row r="83" spans="2:10" ht="20.100000000000001" customHeight="1" x14ac:dyDescent="0.45">
      <c r="B83" s="2" t="s">
        <v>86</v>
      </c>
      <c r="G83" s="3"/>
      <c r="I83" s="3"/>
      <c r="J83" s="3" t="s">
        <v>79</v>
      </c>
    </row>
    <row r="84" spans="2:10" ht="20.100000000000001" customHeight="1" x14ac:dyDescent="0.45">
      <c r="B84" s="98" t="s">
        <v>54</v>
      </c>
      <c r="C84" s="101" t="s">
        <v>87</v>
      </c>
      <c r="D84" s="110" t="s">
        <v>88</v>
      </c>
      <c r="E84" s="110" t="s">
        <v>89</v>
      </c>
      <c r="F84" s="110" t="s">
        <v>90</v>
      </c>
      <c r="G84" s="110" t="s">
        <v>91</v>
      </c>
      <c r="H84" s="123" t="s">
        <v>92</v>
      </c>
      <c r="I84" s="118"/>
      <c r="J84" s="119"/>
    </row>
    <row r="85" spans="2:10" ht="20.100000000000001" customHeight="1" x14ac:dyDescent="0.45">
      <c r="B85" s="100"/>
      <c r="C85" s="103"/>
      <c r="D85" s="105"/>
      <c r="E85" s="105"/>
      <c r="F85" s="105"/>
      <c r="G85" s="105"/>
      <c r="H85" s="24" t="s">
        <v>93</v>
      </c>
      <c r="I85" s="4" t="s">
        <v>57</v>
      </c>
      <c r="J85" s="25" t="s">
        <v>58</v>
      </c>
    </row>
    <row r="86" spans="2:10" ht="20.100000000000001" customHeight="1" x14ac:dyDescent="0.45">
      <c r="B86" s="26" t="s">
        <v>62</v>
      </c>
      <c r="C86" s="78">
        <v>324248</v>
      </c>
      <c r="D86" s="79">
        <v>49687</v>
      </c>
      <c r="E86" s="79">
        <v>1655</v>
      </c>
      <c r="F86" s="80" t="s">
        <v>30</v>
      </c>
      <c r="G86" s="79">
        <v>0</v>
      </c>
      <c r="H86" s="27">
        <f>SUM(C86:G86)</f>
        <v>375590</v>
      </c>
      <c r="I86" s="42" t="s">
        <v>30</v>
      </c>
      <c r="J86" s="68">
        <f t="shared" ref="J86:J101" si="13">H86/$H$86*100</f>
        <v>100</v>
      </c>
    </row>
    <row r="87" spans="2:10" ht="20.100000000000001" customHeight="1" x14ac:dyDescent="0.45">
      <c r="B87" s="5" t="s">
        <v>39</v>
      </c>
      <c r="C87" s="81">
        <v>1522178</v>
      </c>
      <c r="D87" s="30">
        <v>71978</v>
      </c>
      <c r="E87" s="30">
        <v>0</v>
      </c>
      <c r="F87" s="8" t="s">
        <v>30</v>
      </c>
      <c r="G87" s="30">
        <v>0</v>
      </c>
      <c r="H87" s="27">
        <f t="shared" ref="H87:H94" si="14">SUM(C87:G87)</f>
        <v>1594156</v>
      </c>
      <c r="I87" s="59" t="s">
        <v>30</v>
      </c>
      <c r="J87" s="68">
        <f t="shared" si="13"/>
        <v>424.44048031097736</v>
      </c>
    </row>
    <row r="88" spans="2:10" ht="20.100000000000001" customHeight="1" x14ac:dyDescent="0.45">
      <c r="B88" s="5" t="s">
        <v>40</v>
      </c>
      <c r="C88" s="81">
        <v>1651020</v>
      </c>
      <c r="D88" s="30">
        <v>50307</v>
      </c>
      <c r="E88" s="30">
        <v>0</v>
      </c>
      <c r="F88" s="8" t="s">
        <v>30</v>
      </c>
      <c r="G88" s="30">
        <v>0</v>
      </c>
      <c r="H88" s="27">
        <f t="shared" si="14"/>
        <v>1701327</v>
      </c>
      <c r="I88" s="60">
        <f>(H88-H87)/H87*100</f>
        <v>6.722742316310323</v>
      </c>
      <c r="J88" s="68">
        <f t="shared" si="13"/>
        <v>452.97452008839423</v>
      </c>
    </row>
    <row r="89" spans="2:10" ht="20.100000000000001" customHeight="1" x14ac:dyDescent="0.45">
      <c r="B89" s="5" t="s">
        <v>63</v>
      </c>
      <c r="C89" s="81">
        <v>1732434</v>
      </c>
      <c r="D89" s="30">
        <v>44284</v>
      </c>
      <c r="E89" s="30">
        <v>0</v>
      </c>
      <c r="F89" s="8" t="s">
        <v>30</v>
      </c>
      <c r="G89" s="30">
        <v>0</v>
      </c>
      <c r="H89" s="27">
        <f t="shared" si="14"/>
        <v>1776718</v>
      </c>
      <c r="I89" s="60">
        <f t="shared" ref="I89:I101" si="15">(H89-H88)/H88*100</f>
        <v>4.4313056808009277</v>
      </c>
      <c r="J89" s="68">
        <f t="shared" si="13"/>
        <v>473.04720572965203</v>
      </c>
    </row>
    <row r="90" spans="2:10" ht="20.100000000000001" customHeight="1" x14ac:dyDescent="0.45">
      <c r="B90" s="5" t="s">
        <v>64</v>
      </c>
      <c r="C90" s="81">
        <v>1769754</v>
      </c>
      <c r="D90" s="30">
        <v>32442</v>
      </c>
      <c r="E90" s="30">
        <v>0</v>
      </c>
      <c r="F90" s="8" t="s">
        <v>30</v>
      </c>
      <c r="G90" s="30">
        <v>0</v>
      </c>
      <c r="H90" s="27">
        <f t="shared" si="14"/>
        <v>1802196</v>
      </c>
      <c r="I90" s="60">
        <f t="shared" si="15"/>
        <v>1.4339923386828972</v>
      </c>
      <c r="J90" s="68">
        <f t="shared" si="13"/>
        <v>479.83066641816879</v>
      </c>
    </row>
    <row r="91" spans="2:10" ht="20.100000000000001" customHeight="1" x14ac:dyDescent="0.45">
      <c r="B91" s="5" t="s">
        <v>41</v>
      </c>
      <c r="C91" s="81">
        <v>1635019</v>
      </c>
      <c r="D91" s="30">
        <v>60111</v>
      </c>
      <c r="E91" s="30">
        <v>42</v>
      </c>
      <c r="F91" s="8" t="s">
        <v>30</v>
      </c>
      <c r="G91" s="30">
        <v>0</v>
      </c>
      <c r="H91" s="27">
        <f t="shared" si="14"/>
        <v>1695172</v>
      </c>
      <c r="I91" s="60">
        <f t="shared" si="15"/>
        <v>-5.9385327678010604</v>
      </c>
      <c r="J91" s="68">
        <f t="shared" si="13"/>
        <v>451.33576506296754</v>
      </c>
    </row>
    <row r="92" spans="2:10" ht="20.100000000000001" customHeight="1" x14ac:dyDescent="0.45">
      <c r="B92" s="5" t="s">
        <v>42</v>
      </c>
      <c r="C92" s="81">
        <v>1576672</v>
      </c>
      <c r="D92" s="30">
        <v>59316</v>
      </c>
      <c r="E92" s="30">
        <v>0</v>
      </c>
      <c r="F92" s="8" t="s">
        <v>30</v>
      </c>
      <c r="G92" s="30">
        <v>0</v>
      </c>
      <c r="H92" s="27">
        <f t="shared" si="14"/>
        <v>1635988</v>
      </c>
      <c r="I92" s="60">
        <f t="shared" si="15"/>
        <v>-3.4913271337657772</v>
      </c>
      <c r="J92" s="68">
        <f t="shared" si="13"/>
        <v>435.57815703293488</v>
      </c>
    </row>
    <row r="93" spans="2:10" ht="20.100000000000001" customHeight="1" x14ac:dyDescent="0.45">
      <c r="B93" s="5" t="s">
        <v>43</v>
      </c>
      <c r="C93" s="81">
        <v>1681972</v>
      </c>
      <c r="D93" s="30">
        <v>31579</v>
      </c>
      <c r="E93" s="30">
        <v>0</v>
      </c>
      <c r="F93" s="8" t="s">
        <v>30</v>
      </c>
      <c r="G93" s="30">
        <v>0</v>
      </c>
      <c r="H93" s="27">
        <f t="shared" si="14"/>
        <v>1713551</v>
      </c>
      <c r="I93" s="60">
        <f t="shared" si="15"/>
        <v>4.7410494453504555</v>
      </c>
      <c r="J93" s="68">
        <f t="shared" si="13"/>
        <v>456.22913283101252</v>
      </c>
    </row>
    <row r="94" spans="2:10" ht="20.100000000000001" customHeight="1" x14ac:dyDescent="0.45">
      <c r="B94" s="5" t="s">
        <v>29</v>
      </c>
      <c r="C94" s="81">
        <v>1589934</v>
      </c>
      <c r="D94" s="30">
        <v>30821</v>
      </c>
      <c r="E94" s="30">
        <v>0</v>
      </c>
      <c r="F94" s="8" t="s">
        <v>30</v>
      </c>
      <c r="G94" s="30">
        <v>0</v>
      </c>
      <c r="H94" s="27">
        <f t="shared" si="14"/>
        <v>1620755</v>
      </c>
      <c r="I94" s="60">
        <f t="shared" si="15"/>
        <v>-5.4154209591660827</v>
      </c>
      <c r="J94" s="68">
        <f t="shared" si="13"/>
        <v>431.52240474986019</v>
      </c>
    </row>
    <row r="95" spans="2:10" ht="20.100000000000001" customHeight="1" x14ac:dyDescent="0.45">
      <c r="B95" s="5" t="s">
        <v>44</v>
      </c>
      <c r="C95" s="81">
        <v>2129688</v>
      </c>
      <c r="D95" s="31" t="s">
        <v>94</v>
      </c>
      <c r="E95" s="30">
        <v>0</v>
      </c>
      <c r="F95" s="31" t="s">
        <v>94</v>
      </c>
      <c r="G95" s="31" t="s">
        <v>94</v>
      </c>
      <c r="H95" s="27">
        <v>2258162</v>
      </c>
      <c r="I95" s="60">
        <f t="shared" si="15"/>
        <v>39.327782422389568</v>
      </c>
      <c r="J95" s="68">
        <f t="shared" si="13"/>
        <v>601.23059719374851</v>
      </c>
    </row>
    <row r="96" spans="2:10" ht="20.100000000000001" customHeight="1" x14ac:dyDescent="0.45">
      <c r="B96" s="5" t="s">
        <v>32</v>
      </c>
      <c r="C96" s="82" t="s">
        <v>94</v>
      </c>
      <c r="D96" s="31" t="s">
        <v>94</v>
      </c>
      <c r="E96" s="30">
        <v>0</v>
      </c>
      <c r="F96" s="31" t="s">
        <v>94</v>
      </c>
      <c r="G96" s="31" t="s">
        <v>94</v>
      </c>
      <c r="H96" s="61">
        <v>2257040</v>
      </c>
      <c r="I96" s="60">
        <f t="shared" si="15"/>
        <v>-4.9686426394563367E-2</v>
      </c>
      <c r="J96" s="68">
        <f t="shared" si="13"/>
        <v>600.9318671956122</v>
      </c>
    </row>
    <row r="97" spans="2:10" ht="20.100000000000001" customHeight="1" x14ac:dyDescent="0.45">
      <c r="B97" s="5" t="s">
        <v>33</v>
      </c>
      <c r="C97" s="83">
        <v>2129287</v>
      </c>
      <c r="D97" s="31" t="s">
        <v>94</v>
      </c>
      <c r="E97" s="8" t="s">
        <v>30</v>
      </c>
      <c r="F97" s="31" t="s">
        <v>94</v>
      </c>
      <c r="G97" s="31" t="s">
        <v>94</v>
      </c>
      <c r="H97" s="61">
        <v>2250328</v>
      </c>
      <c r="I97" s="60">
        <f t="shared" si="15"/>
        <v>-0.2973806401304363</v>
      </c>
      <c r="J97" s="68">
        <f t="shared" si="13"/>
        <v>599.14481216219815</v>
      </c>
    </row>
    <row r="98" spans="2:10" ht="20.100000000000001" customHeight="1" x14ac:dyDescent="0.45">
      <c r="B98" s="5" t="s">
        <v>34</v>
      </c>
      <c r="C98" s="84">
        <v>2331355</v>
      </c>
      <c r="D98" s="31" t="s">
        <v>94</v>
      </c>
      <c r="E98" s="8" t="s">
        <v>30</v>
      </c>
      <c r="F98" s="31" t="s">
        <v>94</v>
      </c>
      <c r="G98" s="31" t="s">
        <v>94</v>
      </c>
      <c r="H98" s="61">
        <v>2454608</v>
      </c>
      <c r="I98" s="60">
        <f t="shared" si="15"/>
        <v>9.0777877713826598</v>
      </c>
      <c r="J98" s="68">
        <f t="shared" si="13"/>
        <v>653.53390665353186</v>
      </c>
    </row>
    <row r="99" spans="2:10" ht="20.100000000000001" customHeight="1" x14ac:dyDescent="0.45">
      <c r="B99" s="5" t="s">
        <v>36</v>
      </c>
      <c r="C99" s="84">
        <v>2839341</v>
      </c>
      <c r="D99" s="31" t="s">
        <v>94</v>
      </c>
      <c r="E99" s="8" t="s">
        <v>30</v>
      </c>
      <c r="F99" s="31" t="s">
        <v>94</v>
      </c>
      <c r="G99" s="31" t="s">
        <v>94</v>
      </c>
      <c r="H99" s="61">
        <v>3123302</v>
      </c>
      <c r="I99" s="60">
        <f t="shared" si="15"/>
        <v>27.242394712312517</v>
      </c>
      <c r="J99" s="68">
        <f t="shared" si="13"/>
        <v>831.5721930828829</v>
      </c>
    </row>
    <row r="100" spans="2:10" ht="20.100000000000001" customHeight="1" x14ac:dyDescent="0.45">
      <c r="B100" s="5" t="s">
        <v>45</v>
      </c>
      <c r="C100" s="82">
        <v>2940772</v>
      </c>
      <c r="D100" s="31" t="s">
        <v>94</v>
      </c>
      <c r="E100" s="8" t="s">
        <v>30</v>
      </c>
      <c r="F100" s="31" t="s">
        <v>94</v>
      </c>
      <c r="G100" s="31" t="s">
        <v>94</v>
      </c>
      <c r="H100" s="61">
        <v>3207558</v>
      </c>
      <c r="I100" s="60">
        <f t="shared" si="15"/>
        <v>2.6976577993418505</v>
      </c>
      <c r="J100" s="68">
        <f t="shared" si="13"/>
        <v>854.00516520674137</v>
      </c>
    </row>
    <row r="101" spans="2:10" ht="20.100000000000001" customHeight="1" x14ac:dyDescent="0.45">
      <c r="B101" s="32" t="s">
        <v>65</v>
      </c>
      <c r="C101" s="85">
        <v>3042638</v>
      </c>
      <c r="D101" s="14" t="s">
        <v>94</v>
      </c>
      <c r="E101" s="86" t="s">
        <v>30</v>
      </c>
      <c r="F101" s="87" t="s">
        <v>30</v>
      </c>
      <c r="G101" s="14" t="s">
        <v>94</v>
      </c>
      <c r="H101" s="33">
        <v>3271964</v>
      </c>
      <c r="I101" s="51">
        <f t="shared" si="15"/>
        <v>2.0079449849386979</v>
      </c>
      <c r="J101" s="70">
        <f t="shared" si="13"/>
        <v>871.15311909262766</v>
      </c>
    </row>
    <row r="102" spans="2:10" ht="20.100000000000001" customHeight="1" x14ac:dyDescent="0.45">
      <c r="B102" s="32" t="s">
        <v>83</v>
      </c>
      <c r="C102" s="8" t="s">
        <v>30</v>
      </c>
      <c r="D102" s="8" t="s">
        <v>30</v>
      </c>
      <c r="E102" s="8" t="s">
        <v>30</v>
      </c>
      <c r="F102" s="8" t="s">
        <v>30</v>
      </c>
      <c r="G102" s="8" t="s">
        <v>30</v>
      </c>
      <c r="H102" s="82" t="s">
        <v>84</v>
      </c>
      <c r="I102" s="59" t="s">
        <v>30</v>
      </c>
      <c r="J102" s="88" t="s">
        <v>85</v>
      </c>
    </row>
    <row r="103" spans="2:10" ht="20.100000000000001" customHeight="1" x14ac:dyDescent="0.45">
      <c r="B103" s="5" t="s">
        <v>66</v>
      </c>
      <c r="C103" s="74" t="s">
        <v>84</v>
      </c>
      <c r="D103" s="31">
        <v>91399</v>
      </c>
      <c r="E103" s="86" t="s">
        <v>30</v>
      </c>
      <c r="F103" s="87" t="s">
        <v>30</v>
      </c>
      <c r="G103" s="14" t="s">
        <v>94</v>
      </c>
      <c r="H103" s="82" t="s">
        <v>84</v>
      </c>
      <c r="I103" s="59" t="s">
        <v>30</v>
      </c>
      <c r="J103" s="88" t="s">
        <v>85</v>
      </c>
    </row>
    <row r="104" spans="2:10" ht="20.100000000000001" customHeight="1" x14ac:dyDescent="0.45">
      <c r="B104" s="5" t="s">
        <v>67</v>
      </c>
      <c r="C104" s="74" t="s">
        <v>84</v>
      </c>
      <c r="D104" s="31" t="s">
        <v>84</v>
      </c>
      <c r="E104" s="86" t="s">
        <v>30</v>
      </c>
      <c r="F104" s="87" t="s">
        <v>30</v>
      </c>
      <c r="G104" s="14" t="s">
        <v>94</v>
      </c>
      <c r="H104" s="82" t="s">
        <v>84</v>
      </c>
      <c r="I104" s="59" t="s">
        <v>30</v>
      </c>
      <c r="J104" s="88" t="s">
        <v>85</v>
      </c>
    </row>
    <row r="105" spans="2:10" ht="20.100000000000001" customHeight="1" x14ac:dyDescent="0.45">
      <c r="B105" s="5" t="s">
        <v>95</v>
      </c>
      <c r="C105" s="74" t="s">
        <v>84</v>
      </c>
      <c r="D105" s="31" t="s">
        <v>84</v>
      </c>
      <c r="E105" s="86" t="s">
        <v>30</v>
      </c>
      <c r="F105" s="87" t="s">
        <v>30</v>
      </c>
      <c r="G105" s="14" t="s">
        <v>94</v>
      </c>
      <c r="H105" s="82" t="s">
        <v>84</v>
      </c>
      <c r="I105" s="59" t="s">
        <v>30</v>
      </c>
      <c r="J105" s="88" t="s">
        <v>85</v>
      </c>
    </row>
    <row r="106" spans="2:10" ht="20.100000000000001" customHeight="1" x14ac:dyDescent="0.45">
      <c r="B106" s="36" t="s">
        <v>69</v>
      </c>
      <c r="C106" s="89">
        <v>4459036</v>
      </c>
      <c r="D106" s="21" t="s">
        <v>84</v>
      </c>
      <c r="E106" s="20" t="s">
        <v>30</v>
      </c>
      <c r="F106" s="90" t="s">
        <v>30</v>
      </c>
      <c r="G106" s="91" t="s">
        <v>94</v>
      </c>
      <c r="H106" s="92">
        <v>4692901</v>
      </c>
      <c r="I106" s="76" t="s">
        <v>30</v>
      </c>
      <c r="J106" s="77">
        <f t="shared" ref="J106" si="16">H106/$H$86*100</f>
        <v>1249.4744269016746</v>
      </c>
    </row>
    <row r="107" spans="2:10" ht="20.100000000000001" customHeight="1" x14ac:dyDescent="0.45">
      <c r="B107" s="39"/>
      <c r="C107" s="94"/>
      <c r="D107" s="94"/>
      <c r="E107" s="95"/>
      <c r="F107" s="95"/>
      <c r="G107" s="94"/>
      <c r="H107" s="40"/>
      <c r="I107" s="96"/>
      <c r="J107" s="3" t="s">
        <v>97</v>
      </c>
    </row>
    <row r="108" spans="2:10" ht="22.5" customHeight="1" x14ac:dyDescent="0.45">
      <c r="B108" s="93" t="s">
        <v>96</v>
      </c>
    </row>
    <row r="109" spans="2:10" ht="20.100000000000001" customHeight="1" x14ac:dyDescent="0.45">
      <c r="B109" s="93" t="s">
        <v>98</v>
      </c>
    </row>
  </sheetData>
  <mergeCells count="20">
    <mergeCell ref="H84:J84"/>
    <mergeCell ref="B58:B59"/>
    <mergeCell ref="C58:C59"/>
    <mergeCell ref="D58:D59"/>
    <mergeCell ref="E58:G58"/>
    <mergeCell ref="B84:B85"/>
    <mergeCell ref="C84:C85"/>
    <mergeCell ref="D84:D85"/>
    <mergeCell ref="E84:E85"/>
    <mergeCell ref="F84:F85"/>
    <mergeCell ref="G84:G85"/>
    <mergeCell ref="B4:B6"/>
    <mergeCell ref="C4:H4"/>
    <mergeCell ref="C5:E5"/>
    <mergeCell ref="F5:H5"/>
    <mergeCell ref="B31:B33"/>
    <mergeCell ref="C31:K31"/>
    <mergeCell ref="C32:E32"/>
    <mergeCell ref="F32:H32"/>
    <mergeCell ref="I32:K32"/>
  </mergeCells>
  <phoneticPr fontId="1"/>
  <pageMargins left="0.7" right="0.7" top="0.75" bottom="0.75" header="0.3" footer="0.3"/>
  <pageSetup paperSize="9" scale="66" orientation="portrait" r:id="rId1"/>
  <rowBreaks count="1" manualBreakCount="1">
    <brk id="5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町内総生産</vt:lpstr>
      <vt:lpstr>製造業</vt:lpstr>
      <vt:lpstr>町内総生産!Print_Area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kizai</cp:lastModifiedBy>
  <cp:lastPrinted>2022-05-18T05:13:51Z</cp:lastPrinted>
  <dcterms:modified xsi:type="dcterms:W3CDTF">2022-05-18T05:15:35Z</dcterms:modified>
</cp:coreProperties>
</file>