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F:\HP\H25.4.22ホームページ\"/>
    </mc:Choice>
  </mc:AlternateContent>
  <bookViews>
    <workbookView xWindow="0" yWindow="0" windowWidth="15345" windowHeight="4650"/>
  </bookViews>
  <sheets>
    <sheet name="Sheet1" sheetId="1" r:id="rId1"/>
    <sheet name="Sheet2" sheetId="2" r:id="rId2"/>
    <sheet name="Sheet3" sheetId="3" r:id="rId3"/>
  </sheets>
  <definedNames>
    <definedName name="_xlnm.Print_Area" localSheetId="0">Sheet1!$B$1:$Z$43</definedName>
  </definedNames>
  <calcPr calcId="152511"/>
</workbook>
</file>

<file path=xl/calcChain.xml><?xml version="1.0" encoding="utf-8"?>
<calcChain xmlns="http://schemas.openxmlformats.org/spreadsheetml/2006/main">
  <c r="C41" i="1" l="1"/>
  <c r="M42" i="1" l="1"/>
  <c r="M41" i="1"/>
  <c r="M39" i="1"/>
  <c r="M38" i="1"/>
  <c r="M37" i="1"/>
  <c r="M36" i="1"/>
  <c r="M35" i="1"/>
  <c r="M34" i="1"/>
  <c r="M33" i="1"/>
  <c r="M32" i="1"/>
  <c r="M31" i="1"/>
  <c r="C32" i="1" l="1"/>
  <c r="C33" i="1"/>
  <c r="C8" i="1" l="1"/>
  <c r="C19" i="1"/>
  <c r="Z19" i="1" s="1"/>
  <c r="C18" i="1"/>
  <c r="C17" i="1"/>
  <c r="Z17" i="1" s="1"/>
  <c r="C16" i="1"/>
  <c r="Z16" i="1" s="1"/>
  <c r="C15" i="1"/>
  <c r="Z15" i="1" s="1"/>
  <c r="C14" i="1"/>
  <c r="Z14" i="1" s="1"/>
  <c r="C13" i="1"/>
  <c r="C12" i="1"/>
  <c r="C11" i="1"/>
  <c r="C10" i="1"/>
  <c r="C7" i="1"/>
  <c r="AA8" i="1"/>
  <c r="AA9" i="1"/>
  <c r="AA10" i="1"/>
  <c r="AA11" i="1"/>
  <c r="AA12" i="1"/>
  <c r="AA13" i="1"/>
  <c r="AA14" i="1"/>
  <c r="AA15" i="1"/>
  <c r="AA16" i="1"/>
  <c r="AA17" i="1"/>
  <c r="AA18" i="1"/>
  <c r="AA19" i="1"/>
  <c r="AA7" i="1"/>
  <c r="Z18" i="1"/>
  <c r="C42" i="1" l="1"/>
  <c r="C40" i="1"/>
  <c r="M40" i="1" s="1"/>
  <c r="C39" i="1"/>
  <c r="C38" i="1"/>
  <c r="C37" i="1"/>
  <c r="C36" i="1"/>
  <c r="L14" i="1"/>
  <c r="L15" i="1"/>
  <c r="L16" i="1"/>
  <c r="L17" i="1"/>
  <c r="L18" i="1"/>
  <c r="L13" i="1"/>
  <c r="H14" i="1"/>
  <c r="H15" i="1"/>
  <c r="H16" i="1"/>
  <c r="H17" i="1"/>
  <c r="H18" i="1"/>
  <c r="D14" i="1"/>
  <c r="D15" i="1"/>
  <c r="D16" i="1"/>
  <c r="D17" i="1"/>
  <c r="D18" i="1"/>
  <c r="H13" i="1"/>
  <c r="D13" i="1"/>
  <c r="Z13" i="1" l="1"/>
  <c r="C26" i="1"/>
  <c r="M26" i="1" s="1"/>
  <c r="C27" i="1"/>
  <c r="M27" i="1" s="1"/>
  <c r="C28" i="1"/>
  <c r="M28" i="1" s="1"/>
  <c r="C29" i="1"/>
  <c r="M29" i="1" s="1"/>
  <c r="C30" i="1"/>
  <c r="M30" i="1" s="1"/>
  <c r="D7" i="1"/>
  <c r="H7" i="1"/>
  <c r="L7" i="1"/>
  <c r="D8" i="1"/>
  <c r="H8" i="1"/>
  <c r="L8" i="1"/>
  <c r="D9" i="1"/>
  <c r="H9" i="1"/>
  <c r="L9" i="1"/>
  <c r="D10" i="1"/>
  <c r="H10" i="1"/>
  <c r="L10" i="1"/>
  <c r="D11" i="1"/>
  <c r="H11" i="1"/>
  <c r="L11" i="1"/>
  <c r="D12" i="1"/>
  <c r="H12" i="1"/>
  <c r="L12" i="1"/>
  <c r="D19" i="1"/>
  <c r="H19" i="1"/>
  <c r="L19" i="1"/>
  <c r="C31" i="1"/>
  <c r="C34" i="1"/>
  <c r="C35" i="1"/>
  <c r="C25" i="1"/>
  <c r="M25" i="1" s="1"/>
  <c r="Z11" i="1" l="1"/>
  <c r="Z12" i="1"/>
  <c r="Z8" i="1"/>
  <c r="Z10" i="1"/>
  <c r="C9" i="1"/>
  <c r="Z9" i="1" s="1"/>
  <c r="Z7" i="1"/>
</calcChain>
</file>

<file path=xl/sharedStrings.xml><?xml version="1.0" encoding="utf-8"?>
<sst xmlns="http://schemas.openxmlformats.org/spreadsheetml/2006/main" count="94" uniqueCount="67">
  <si>
    <t>１次産業</t>
    <rPh sb="1" eb="2">
      <t>ジ</t>
    </rPh>
    <rPh sb="2" eb="4">
      <t>サンギョウ</t>
    </rPh>
    <phoneticPr fontId="1"/>
  </si>
  <si>
    <t>２次産業</t>
    <rPh sb="1" eb="2">
      <t>ジ</t>
    </rPh>
    <rPh sb="2" eb="4">
      <t>サンギョウ</t>
    </rPh>
    <phoneticPr fontId="1"/>
  </si>
  <si>
    <t>計</t>
    <rPh sb="0" eb="1">
      <t>ケイ</t>
    </rPh>
    <phoneticPr fontId="1"/>
  </si>
  <si>
    <t>建設業</t>
    <rPh sb="0" eb="3">
      <t>ケンセツギョウ</t>
    </rPh>
    <phoneticPr fontId="1"/>
  </si>
  <si>
    <t>製造業</t>
    <rPh sb="0" eb="3">
      <t>セイゾウギョウ</t>
    </rPh>
    <phoneticPr fontId="1"/>
  </si>
  <si>
    <t>３次産業</t>
    <rPh sb="1" eb="2">
      <t>ジ</t>
    </rPh>
    <rPh sb="2" eb="4">
      <t>サンギョウ</t>
    </rPh>
    <phoneticPr fontId="1"/>
  </si>
  <si>
    <t>不動産業</t>
    <rPh sb="0" eb="4">
      <t>フドウサンギョウ</t>
    </rPh>
    <phoneticPr fontId="1"/>
  </si>
  <si>
    <t>サービス業</t>
    <rPh sb="4" eb="5">
      <t>ギョウ</t>
    </rPh>
    <phoneticPr fontId="1"/>
  </si>
  <si>
    <t>電気・ガス・水道</t>
    <rPh sb="0" eb="2">
      <t>デンキ</t>
    </rPh>
    <rPh sb="6" eb="8">
      <t>スイドウ</t>
    </rPh>
    <phoneticPr fontId="1"/>
  </si>
  <si>
    <t>Ｈ13</t>
  </si>
  <si>
    <t>Ｈ14</t>
  </si>
  <si>
    <t>Ｈ15</t>
  </si>
  <si>
    <t>Ｈ16</t>
  </si>
  <si>
    <t>Ｈ17</t>
  </si>
  <si>
    <t>Ｈ18</t>
  </si>
  <si>
    <t>Ｈ19</t>
  </si>
  <si>
    <t>電気・ガス・水道業</t>
    <rPh sb="0" eb="2">
      <t>デンキ</t>
    </rPh>
    <rPh sb="6" eb="9">
      <t>スイドウギョウ</t>
    </rPh>
    <phoneticPr fontId="1"/>
  </si>
  <si>
    <t>（単位：百万円）</t>
    <rPh sb="1" eb="3">
      <t>タンイ</t>
    </rPh>
    <rPh sb="4" eb="6">
      <t>ヒャクマン</t>
    </rPh>
    <rPh sb="6" eb="7">
      <t>エン</t>
    </rPh>
    <phoneticPr fontId="1"/>
  </si>
  <si>
    <t>雇用者報酬</t>
    <rPh sb="0" eb="3">
      <t>コヨウシャ</t>
    </rPh>
    <rPh sb="3" eb="5">
      <t>ホウシュウ</t>
    </rPh>
    <phoneticPr fontId="1"/>
  </si>
  <si>
    <t>財産所得</t>
    <rPh sb="0" eb="2">
      <t>ザイサン</t>
    </rPh>
    <rPh sb="2" eb="4">
      <t>ショトク</t>
    </rPh>
    <phoneticPr fontId="1"/>
  </si>
  <si>
    <t>企業所得</t>
    <rPh sb="0" eb="2">
      <t>キギョウ</t>
    </rPh>
    <rPh sb="2" eb="4">
      <t>ショトク</t>
    </rPh>
    <phoneticPr fontId="1"/>
  </si>
  <si>
    <t>一人当たりの
所得額（千円）</t>
    <rPh sb="0" eb="2">
      <t>ヒトリ</t>
    </rPh>
    <rPh sb="2" eb="3">
      <t>ア</t>
    </rPh>
    <rPh sb="7" eb="10">
      <t>ショトクガク</t>
    </rPh>
    <rPh sb="11" eb="13">
      <t>センエン</t>
    </rPh>
    <phoneticPr fontId="1"/>
  </si>
  <si>
    <t>Ｈ19</t>
    <phoneticPr fontId="1"/>
  </si>
  <si>
    <r>
      <t xml:space="preserve">人　　口
（人）
</t>
    </r>
    <r>
      <rPr>
        <sz val="8"/>
        <rFont val="HG丸ｺﾞｼｯｸM-PRO"/>
        <family val="3"/>
        <charset val="128"/>
      </rPr>
      <t>※異動人口調査</t>
    </r>
    <rPh sb="0" eb="1">
      <t>ヒト</t>
    </rPh>
    <rPh sb="3" eb="4">
      <t>クチ</t>
    </rPh>
    <rPh sb="6" eb="7">
      <t>ヒト</t>
    </rPh>
    <rPh sb="10" eb="12">
      <t>イドウ</t>
    </rPh>
    <rPh sb="12" eb="14">
      <t>ジンコウ</t>
    </rPh>
    <rPh sb="14" eb="16">
      <t>チョウサ</t>
    </rPh>
    <phoneticPr fontId="1"/>
  </si>
  <si>
    <t>Ｈ8</t>
    <phoneticPr fontId="1"/>
  </si>
  <si>
    <t>Ｈ9</t>
    <phoneticPr fontId="1"/>
  </si>
  <si>
    <t>Ｈ10</t>
    <phoneticPr fontId="1"/>
  </si>
  <si>
    <t>Ｈ11</t>
    <phoneticPr fontId="1"/>
  </si>
  <si>
    <t>Ｈ12</t>
    <phoneticPr fontId="1"/>
  </si>
  <si>
    <t>Ｈ13</t>
    <phoneticPr fontId="1"/>
  </si>
  <si>
    <t>Ｈ14</t>
    <phoneticPr fontId="1"/>
  </si>
  <si>
    <t>農　業</t>
    <rPh sb="0" eb="1">
      <t>ノウ</t>
    </rPh>
    <rPh sb="2" eb="3">
      <t>ギョウ</t>
    </rPh>
    <phoneticPr fontId="1"/>
  </si>
  <si>
    <t>林　業</t>
    <rPh sb="0" eb="1">
      <t>ハヤシ</t>
    </rPh>
    <rPh sb="2" eb="3">
      <t>ギョウ</t>
    </rPh>
    <phoneticPr fontId="1"/>
  </si>
  <si>
    <t>鉱　業</t>
    <rPh sb="0" eb="1">
      <t>コウ</t>
    </rPh>
    <rPh sb="2" eb="3">
      <t>ギョウ</t>
    </rPh>
    <phoneticPr fontId="1"/>
  </si>
  <si>
    <t>卸売・
小売業</t>
    <rPh sb="0" eb="2">
      <t>オロシウ</t>
    </rPh>
    <rPh sb="4" eb="7">
      <t>コウリギョウ</t>
    </rPh>
    <phoneticPr fontId="1"/>
  </si>
  <si>
    <t>金融・
保険業</t>
    <rPh sb="0" eb="2">
      <t>キンユウ</t>
    </rPh>
    <rPh sb="4" eb="7">
      <t>ホケンギョウ</t>
    </rPh>
    <phoneticPr fontId="1"/>
  </si>
  <si>
    <t>公　務</t>
    <rPh sb="0" eb="1">
      <t>コウ</t>
    </rPh>
    <rPh sb="2" eb="3">
      <t>ツトム</t>
    </rPh>
    <phoneticPr fontId="1"/>
  </si>
  <si>
    <r>
      <t xml:space="preserve">一人当たりの
生産額
</t>
    </r>
    <r>
      <rPr>
        <sz val="8"/>
        <rFont val="HG丸ｺﾞｼｯｸM-PRO"/>
        <family val="3"/>
        <charset val="128"/>
      </rPr>
      <t>（千円）</t>
    </r>
    <rPh sb="0" eb="2">
      <t>ヒトリ</t>
    </rPh>
    <rPh sb="2" eb="3">
      <t>ア</t>
    </rPh>
    <rPh sb="7" eb="10">
      <t>セイサンガク</t>
    </rPh>
    <rPh sb="12" eb="14">
      <t>センエン</t>
    </rPh>
    <phoneticPr fontId="1"/>
  </si>
  <si>
    <r>
      <t xml:space="preserve">人口
</t>
    </r>
    <r>
      <rPr>
        <sz val="8"/>
        <rFont val="HG丸ｺﾞｼｯｸM-PRO"/>
        <family val="3"/>
        <charset val="128"/>
      </rPr>
      <t>（人）
※異動人口調査</t>
    </r>
    <rPh sb="0" eb="2">
      <t>ジンコウ</t>
    </rPh>
    <phoneticPr fontId="1"/>
  </si>
  <si>
    <t>１　町内総生産</t>
    <rPh sb="2" eb="4">
      <t>チョウナイ</t>
    </rPh>
    <rPh sb="4" eb="7">
      <t>ソウセイサン</t>
    </rPh>
    <phoneticPr fontId="1"/>
  </si>
  <si>
    <t>２　町民所得</t>
    <rPh sb="2" eb="4">
      <t>チョウミン</t>
    </rPh>
    <rPh sb="4" eb="6">
      <t>ショトク</t>
    </rPh>
    <phoneticPr fontId="1"/>
  </si>
  <si>
    <t>年　度</t>
    <rPh sb="0" eb="1">
      <t>トシ</t>
    </rPh>
    <rPh sb="2" eb="3">
      <t>ド</t>
    </rPh>
    <phoneticPr fontId="1"/>
  </si>
  <si>
    <t>町内総生産・町民所得の分配</t>
    <rPh sb="0" eb="2">
      <t>チョウナイ</t>
    </rPh>
    <rPh sb="2" eb="5">
      <t>ソウセイサン</t>
    </rPh>
    <rPh sb="6" eb="8">
      <t>チョウミン</t>
    </rPh>
    <rPh sb="8" eb="10">
      <t>ショトク</t>
    </rPh>
    <rPh sb="11" eb="13">
      <t>ブンパイ</t>
    </rPh>
    <phoneticPr fontId="1"/>
  </si>
  <si>
    <t>出典：長崎県の市町民経済計算</t>
    <rPh sb="0" eb="2">
      <t>シュッテン</t>
    </rPh>
    <rPh sb="3" eb="6">
      <t>ナガサキケン</t>
    </rPh>
    <rPh sb="7" eb="9">
      <t>シチョウ</t>
    </rPh>
    <rPh sb="9" eb="10">
      <t>ミン</t>
    </rPh>
    <rPh sb="10" eb="12">
      <t>ケイザイ</t>
    </rPh>
    <rPh sb="12" eb="14">
      <t>ケイサン</t>
    </rPh>
    <phoneticPr fontId="1"/>
  </si>
  <si>
    <t>町　内
総生産</t>
    <rPh sb="0" eb="1">
      <t>マチ</t>
    </rPh>
    <rPh sb="2" eb="3">
      <t>ナイ</t>
    </rPh>
    <rPh sb="4" eb="7">
      <t>ソウセイサン</t>
    </rPh>
    <phoneticPr fontId="1"/>
  </si>
  <si>
    <t>　　町　民　所　得</t>
    <rPh sb="2" eb="3">
      <t>マチ</t>
    </rPh>
    <rPh sb="4" eb="5">
      <t>ミン</t>
    </rPh>
    <rPh sb="6" eb="7">
      <t>ショ</t>
    </rPh>
    <rPh sb="8" eb="9">
      <t>トク</t>
    </rPh>
    <phoneticPr fontId="1"/>
  </si>
  <si>
    <t>Ｈ20</t>
  </si>
  <si>
    <t>Ｈ21</t>
  </si>
  <si>
    <t>Ｈ22</t>
  </si>
  <si>
    <t>Ｈ23</t>
  </si>
  <si>
    <t>Ｈ24</t>
  </si>
  <si>
    <t>H25</t>
    <phoneticPr fontId="1"/>
  </si>
  <si>
    <t>運輸業</t>
    <rPh sb="0" eb="3">
      <t>ウンユギョウ</t>
    </rPh>
    <phoneticPr fontId="1"/>
  </si>
  <si>
    <t>情報
通信業</t>
    <rPh sb="0" eb="2">
      <t>ジョウホウ</t>
    </rPh>
    <rPh sb="3" eb="6">
      <t>ツウシンギョウ</t>
    </rPh>
    <phoneticPr fontId="1"/>
  </si>
  <si>
    <t>輸入品に課せられる税・関税等</t>
    <rPh sb="0" eb="2">
      <t>ユニュウ</t>
    </rPh>
    <rPh sb="2" eb="3">
      <t>ヒン</t>
    </rPh>
    <rPh sb="4" eb="5">
      <t>カ</t>
    </rPh>
    <rPh sb="9" eb="10">
      <t>ゼイ</t>
    </rPh>
    <rPh sb="11" eb="13">
      <t>カンゼイ</t>
    </rPh>
    <rPh sb="13" eb="14">
      <t>トウ</t>
    </rPh>
    <phoneticPr fontId="1"/>
  </si>
  <si>
    <t>Ｈ25</t>
  </si>
  <si>
    <t>出典：H25年度長崎県の市町民経済計算</t>
    <rPh sb="0" eb="2">
      <t>シュッテン</t>
    </rPh>
    <rPh sb="6" eb="8">
      <t>ネンド</t>
    </rPh>
    <rPh sb="8" eb="11">
      <t>ナガサキケン</t>
    </rPh>
    <rPh sb="12" eb="14">
      <t>シチョウ</t>
    </rPh>
    <rPh sb="14" eb="15">
      <t>ミン</t>
    </rPh>
    <rPh sb="15" eb="17">
      <t>ケイザイ</t>
    </rPh>
    <rPh sb="17" eb="19">
      <t>ケイサン</t>
    </rPh>
    <phoneticPr fontId="1"/>
  </si>
  <si>
    <t>水産業</t>
    <rPh sb="0" eb="3">
      <t>スイサンギョウ</t>
    </rPh>
    <phoneticPr fontId="1"/>
  </si>
  <si>
    <t>サービス業</t>
    <rPh sb="4" eb="5">
      <t>ギョウ</t>
    </rPh>
    <phoneticPr fontId="1"/>
  </si>
  <si>
    <t>政府サービス生産者</t>
    <rPh sb="0" eb="2">
      <t>セイフ</t>
    </rPh>
    <rPh sb="6" eb="8">
      <t>セイサン</t>
    </rPh>
    <rPh sb="8" eb="9">
      <t>モノ</t>
    </rPh>
    <phoneticPr fontId="1"/>
  </si>
  <si>
    <t>－</t>
    <phoneticPr fontId="1"/>
  </si>
  <si>
    <t>対家計民間非営利サービス生産者</t>
    <rPh sb="0" eb="1">
      <t>タイ</t>
    </rPh>
    <rPh sb="1" eb="3">
      <t>カケイ</t>
    </rPh>
    <rPh sb="3" eb="5">
      <t>ミンカン</t>
    </rPh>
    <rPh sb="5" eb="8">
      <t>ヒエイリ</t>
    </rPh>
    <rPh sb="12" eb="14">
      <t>セイサン</t>
    </rPh>
    <rPh sb="14" eb="15">
      <t>モノ</t>
    </rPh>
    <phoneticPr fontId="1"/>
  </si>
  <si>
    <t>※雇用者報酬は、労働を提供した雇用者への分配額</t>
    <rPh sb="1" eb="4">
      <t>コヨウシャ</t>
    </rPh>
    <rPh sb="4" eb="6">
      <t>ホウシュウ</t>
    </rPh>
    <rPh sb="8" eb="10">
      <t>ロウドウ</t>
    </rPh>
    <rPh sb="11" eb="13">
      <t>テイキョウ</t>
    </rPh>
    <rPh sb="15" eb="18">
      <t>コヨウシャ</t>
    </rPh>
    <rPh sb="20" eb="23">
      <t>ブンパイガク</t>
    </rPh>
    <phoneticPr fontId="1"/>
  </si>
  <si>
    <t>※町内総生産は、町内に所在する産業等の生産活動によって新たに生み出された生産物を貨幣価格にしたもの</t>
    <rPh sb="1" eb="3">
      <t>チョウナイ</t>
    </rPh>
    <rPh sb="3" eb="6">
      <t>ソウセイサン</t>
    </rPh>
    <rPh sb="8" eb="10">
      <t>チョウナイ</t>
    </rPh>
    <rPh sb="11" eb="13">
      <t>ショザイ</t>
    </rPh>
    <rPh sb="15" eb="17">
      <t>サンギョウ</t>
    </rPh>
    <rPh sb="17" eb="18">
      <t>トウ</t>
    </rPh>
    <rPh sb="19" eb="21">
      <t>セイサン</t>
    </rPh>
    <rPh sb="21" eb="23">
      <t>カツドウ</t>
    </rPh>
    <rPh sb="27" eb="28">
      <t>アラ</t>
    </rPh>
    <rPh sb="30" eb="31">
      <t>ウ</t>
    </rPh>
    <rPh sb="32" eb="33">
      <t>ダ</t>
    </rPh>
    <rPh sb="36" eb="39">
      <t>セイサンブツ</t>
    </rPh>
    <rPh sb="40" eb="42">
      <t>カヘイ</t>
    </rPh>
    <rPh sb="42" eb="44">
      <t>カカク</t>
    </rPh>
    <phoneticPr fontId="1"/>
  </si>
  <si>
    <t>※企業所得は、営業利益に営業外収益を加え、営業外費用を除いたもの</t>
    <rPh sb="1" eb="3">
      <t>キギョウ</t>
    </rPh>
    <rPh sb="3" eb="5">
      <t>ショトク</t>
    </rPh>
    <rPh sb="7" eb="9">
      <t>エイギョウ</t>
    </rPh>
    <rPh sb="9" eb="11">
      <t>リエキ</t>
    </rPh>
    <rPh sb="12" eb="15">
      <t>エイギョウガイ</t>
    </rPh>
    <rPh sb="15" eb="17">
      <t>シュウエキ</t>
    </rPh>
    <rPh sb="18" eb="19">
      <t>クワ</t>
    </rPh>
    <rPh sb="21" eb="24">
      <t>エイギョウガイ</t>
    </rPh>
    <rPh sb="24" eb="26">
      <t>ヒヨウ</t>
    </rPh>
    <rPh sb="27" eb="28">
      <t>ノゾ</t>
    </rPh>
    <phoneticPr fontId="1"/>
  </si>
  <si>
    <t>※町民所得は、個人及び企業等が経済活動により分配を受けた所得の総額</t>
    <rPh sb="1" eb="3">
      <t>チョウミン</t>
    </rPh>
    <rPh sb="3" eb="5">
      <t>ショトク</t>
    </rPh>
    <rPh sb="7" eb="9">
      <t>コジン</t>
    </rPh>
    <rPh sb="9" eb="10">
      <t>オヨ</t>
    </rPh>
    <rPh sb="11" eb="13">
      <t>キギョウ</t>
    </rPh>
    <rPh sb="13" eb="14">
      <t>トウ</t>
    </rPh>
    <rPh sb="15" eb="17">
      <t>ケイザイ</t>
    </rPh>
    <rPh sb="17" eb="19">
      <t>カツドウ</t>
    </rPh>
    <rPh sb="22" eb="24">
      <t>ブンパイ</t>
    </rPh>
    <rPh sb="25" eb="26">
      <t>ウ</t>
    </rPh>
    <rPh sb="28" eb="30">
      <t>ショトク</t>
    </rPh>
    <rPh sb="31" eb="33">
      <t>ソウガク</t>
    </rPh>
    <phoneticPr fontId="1"/>
  </si>
  <si>
    <t>※財産所得は、金融資産、土地及び無形資産を貸借する場合に発生する所得</t>
    <rPh sb="1" eb="3">
      <t>ザイサン</t>
    </rPh>
    <rPh sb="3" eb="5">
      <t>ショトク</t>
    </rPh>
    <rPh sb="7" eb="9">
      <t>キンユウ</t>
    </rPh>
    <rPh sb="9" eb="11">
      <t>シサン</t>
    </rPh>
    <rPh sb="12" eb="14">
      <t>トチ</t>
    </rPh>
    <rPh sb="14" eb="15">
      <t>オヨ</t>
    </rPh>
    <rPh sb="16" eb="18">
      <t>ムケイ</t>
    </rPh>
    <rPh sb="18" eb="20">
      <t>シサン</t>
    </rPh>
    <rPh sb="21" eb="23">
      <t>タイシャク</t>
    </rPh>
    <rPh sb="25" eb="27">
      <t>バアイ</t>
    </rPh>
    <rPh sb="28" eb="30">
      <t>ハッセイ</t>
    </rPh>
    <rPh sb="32" eb="34">
      <t>ショトク</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</si>
</sst>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_ "/>
  </numFmts>
  <fonts count="5" x14ac:knownFonts="1">
    <font>
      <sz val="10"/>
      <name val="ＭＳ Ｐ明朝"/>
      <family val="1"/>
      <charset val="128"/>
    </font>
    <font>
      <sz val="6"/>
      <name val="ＭＳ Ｐ明朝"/>
      <family val="1"/>
      <charset val="128"/>
    </font>
    <font>
      <sz val="10"/>
      <name val="HG丸ｺﾞｼｯｸM-PRO"/>
      <family val="3"/>
      <charset val="128"/>
    </font>
    <font>
      <sz val="8"/>
      <name val="HG丸ｺﾞｼｯｸM-PRO"/>
      <family val="3"/>
      <charset val="128"/>
    </font>
    <font>
      <sz val="12"/>
      <name val="HG丸ｺﾞｼｯｸM-PRO"/>
      <family val="3"/>
      <charset val="128"/>
    </font>
  </fonts>
  <fills count="2">
    <fill>
      <patternFill patternType="none"/>
    </fill>
    <fill>
      <patternFill patternType="gray125"/>
    </fill>
  </fills>
  <borders count="31">
    <border>
      <left/>
      <right/>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right style="hair">
        <color indexed="64"/>
      </right>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hair">
        <color indexed="64"/>
      </right>
      <top/>
      <bottom style="thin">
        <color indexed="64"/>
      </bottom>
      <diagonal/>
    </border>
    <border>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style="hair">
        <color indexed="64"/>
      </right>
      <top/>
      <bottom/>
      <diagonal/>
    </border>
    <border>
      <left style="hair">
        <color indexed="64"/>
      </left>
      <right style="hair">
        <color indexed="64"/>
      </right>
      <top/>
      <bottom style="thin">
        <color indexed="64"/>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hair">
        <color indexed="64"/>
      </left>
      <right style="hair">
        <color indexed="64"/>
      </right>
      <top style="hair">
        <color indexed="64"/>
      </top>
      <bottom/>
      <diagonal/>
    </border>
    <border>
      <left/>
      <right style="hair">
        <color indexed="64"/>
      </right>
      <top/>
      <bottom/>
      <diagonal/>
    </border>
    <border>
      <left style="thin">
        <color indexed="64"/>
      </left>
      <right style="hair">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hair">
        <color indexed="64"/>
      </left>
      <right/>
      <top/>
      <bottom style="hair">
        <color indexed="64"/>
      </bottom>
      <diagonal/>
    </border>
    <border>
      <left style="hair">
        <color indexed="64"/>
      </left>
      <right/>
      <top style="hair">
        <color indexed="64"/>
      </top>
      <bottom style="thin">
        <color indexed="64"/>
      </bottom>
      <diagonal/>
    </border>
  </borders>
  <cellStyleXfs count="1">
    <xf numFmtId="0" fontId="0" fillId="0" borderId="0">
      <alignment vertical="center"/>
    </xf>
  </cellStyleXfs>
  <cellXfs count="83">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1" xfId="0" applyFont="1" applyFill="1" applyBorder="1" applyAlignment="1">
      <alignment horizontal="center" vertical="center" shrinkToFit="1"/>
    </xf>
    <xf numFmtId="176" fontId="2" fillId="0" borderId="4" xfId="0" applyNumberFormat="1" applyFont="1" applyBorder="1" applyAlignment="1">
      <alignment vertical="center" shrinkToFit="1"/>
    </xf>
    <xf numFmtId="176" fontId="2" fillId="0" borderId="5" xfId="0" applyNumberFormat="1" applyFont="1" applyBorder="1" applyAlignment="1">
      <alignment vertical="center" shrinkToFit="1"/>
    </xf>
    <xf numFmtId="0" fontId="2" fillId="0" borderId="0" xfId="0" applyFont="1" applyFill="1" applyBorder="1" applyAlignment="1">
      <alignment vertical="center"/>
    </xf>
    <xf numFmtId="176" fontId="2" fillId="0" borderId="1" xfId="0" applyNumberFormat="1" applyFont="1" applyBorder="1" applyAlignment="1">
      <alignment vertical="center" shrinkToFit="1"/>
    </xf>
    <xf numFmtId="176" fontId="2" fillId="0" borderId="6" xfId="0" applyNumberFormat="1" applyFont="1" applyBorder="1" applyAlignment="1">
      <alignment vertical="center" shrinkToFit="1"/>
    </xf>
    <xf numFmtId="0" fontId="2" fillId="0" borderId="10" xfId="0" applyFont="1" applyBorder="1" applyAlignment="1">
      <alignment horizontal="center" vertical="center" shrinkToFit="1"/>
    </xf>
    <xf numFmtId="0" fontId="2" fillId="0" borderId="11" xfId="0" applyFont="1" applyBorder="1" applyAlignment="1">
      <alignment horizontal="center" vertical="center" shrinkToFit="1"/>
    </xf>
    <xf numFmtId="0" fontId="2" fillId="0" borderId="12" xfId="0" applyFont="1" applyBorder="1" applyAlignment="1">
      <alignment horizontal="center" vertical="center" shrinkToFit="1"/>
    </xf>
    <xf numFmtId="0" fontId="4" fillId="0" borderId="0" xfId="0" applyFont="1">
      <alignment vertical="center"/>
    </xf>
    <xf numFmtId="0" fontId="3" fillId="0" borderId="1" xfId="0" applyFont="1" applyFill="1" applyBorder="1" applyAlignment="1">
      <alignment horizontal="center" vertical="center" wrapText="1"/>
    </xf>
    <xf numFmtId="176" fontId="2" fillId="0" borderId="4" xfId="0" applyNumberFormat="1" applyFont="1" applyBorder="1" applyAlignment="1">
      <alignment vertical="center" shrinkToFit="1"/>
    </xf>
    <xf numFmtId="176" fontId="2" fillId="0" borderId="7" xfId="0" applyNumberFormat="1" applyFont="1" applyBorder="1" applyAlignment="1">
      <alignment vertical="center" shrinkToFit="1"/>
    </xf>
    <xf numFmtId="0" fontId="2" fillId="0" borderId="10" xfId="0" applyFont="1" applyBorder="1" applyAlignment="1">
      <alignment horizontal="center" vertical="center" shrinkToFit="1"/>
    </xf>
    <xf numFmtId="0" fontId="2" fillId="0" borderId="22" xfId="0" applyFont="1" applyBorder="1" applyAlignment="1">
      <alignment horizontal="center" vertical="center" shrinkToFit="1"/>
    </xf>
    <xf numFmtId="176" fontId="2" fillId="0" borderId="23" xfId="0" applyNumberFormat="1" applyFont="1" applyBorder="1" applyAlignment="1">
      <alignment vertical="center" shrinkToFit="1"/>
    </xf>
    <xf numFmtId="176" fontId="2" fillId="0" borderId="19" xfId="0" applyNumberFormat="1" applyFont="1" applyBorder="1" applyAlignment="1">
      <alignment vertical="center" shrinkToFit="1"/>
    </xf>
    <xf numFmtId="0" fontId="2" fillId="0" borderId="0" xfId="0" applyFont="1" applyBorder="1" applyAlignment="1">
      <alignment horizontal="center" vertical="center" shrinkToFit="1"/>
    </xf>
    <xf numFmtId="176" fontId="2" fillId="0" borderId="0" xfId="0" applyNumberFormat="1" applyFont="1" applyBorder="1" applyAlignment="1">
      <alignment vertical="center" shrinkToFit="1"/>
    </xf>
    <xf numFmtId="176" fontId="2" fillId="0" borderId="0" xfId="0" applyNumberFormat="1" applyFont="1" applyBorder="1" applyAlignment="1">
      <alignment horizontal="center" vertical="center" shrinkToFit="1"/>
    </xf>
    <xf numFmtId="176" fontId="2" fillId="0" borderId="1" xfId="0" applyNumberFormat="1" applyFont="1" applyBorder="1" applyAlignment="1">
      <alignment horizontal="center" vertical="center" shrinkToFit="1"/>
    </xf>
    <xf numFmtId="176" fontId="2" fillId="0" borderId="25" xfId="0" applyNumberFormat="1" applyFont="1" applyBorder="1" applyAlignment="1">
      <alignment vertical="center" shrinkToFit="1"/>
    </xf>
    <xf numFmtId="0" fontId="2" fillId="0" borderId="26" xfId="0" applyFont="1" applyBorder="1" applyAlignment="1">
      <alignment horizontal="center" vertical="center" shrinkToFit="1"/>
    </xf>
    <xf numFmtId="176" fontId="2" fillId="0" borderId="5" xfId="0" applyNumberFormat="1" applyFont="1" applyBorder="1" applyAlignment="1">
      <alignment vertical="center" shrinkToFit="1"/>
    </xf>
    <xf numFmtId="176" fontId="2" fillId="0" borderId="7" xfId="0" applyNumberFormat="1" applyFont="1" applyBorder="1" applyAlignment="1">
      <alignment vertical="center" shrinkToFit="1"/>
    </xf>
    <xf numFmtId="176" fontId="2" fillId="0" borderId="4" xfId="0" applyNumberFormat="1" applyFont="1" applyBorder="1" applyAlignment="1">
      <alignment horizontal="center" vertical="center" shrinkToFit="1"/>
    </xf>
    <xf numFmtId="176" fontId="2" fillId="0" borderId="4" xfId="0" applyNumberFormat="1" applyFont="1" applyBorder="1" applyAlignment="1">
      <alignment horizontal="right" vertical="center" shrinkToFit="1"/>
    </xf>
    <xf numFmtId="176" fontId="2" fillId="0" borderId="2" xfId="0" applyNumberFormat="1" applyFont="1" applyBorder="1" applyAlignment="1">
      <alignment horizontal="right" vertical="center" shrinkToFit="1"/>
    </xf>
    <xf numFmtId="176" fontId="2" fillId="0" borderId="19" xfId="0" applyNumberFormat="1" applyFont="1" applyBorder="1" applyAlignment="1">
      <alignment horizontal="right" vertical="center" shrinkToFit="1"/>
    </xf>
    <xf numFmtId="176" fontId="2" fillId="0" borderId="23" xfId="0" applyNumberFormat="1" applyFont="1" applyBorder="1" applyAlignment="1">
      <alignment horizontal="right" vertical="center" shrinkToFit="1"/>
    </xf>
    <xf numFmtId="176" fontId="2" fillId="0" borderId="1" xfId="0" applyNumberFormat="1" applyFont="1" applyBorder="1" applyAlignment="1">
      <alignment horizontal="right" vertical="center" shrinkToFit="1"/>
    </xf>
    <xf numFmtId="176" fontId="2" fillId="0" borderId="0" xfId="0" applyNumberFormat="1" applyFont="1">
      <alignment vertical="center"/>
    </xf>
    <xf numFmtId="176" fontId="2" fillId="0" borderId="0" xfId="0" applyNumberFormat="1" applyFont="1" applyBorder="1" applyAlignment="1">
      <alignment horizontal="left" vertical="center" shrinkToFit="1"/>
    </xf>
    <xf numFmtId="0" fontId="2" fillId="0" borderId="4" xfId="0" applyFont="1" applyBorder="1" applyAlignment="1">
      <alignment horizontal="center" vertical="center" wrapText="1"/>
    </xf>
    <xf numFmtId="0" fontId="2" fillId="0" borderId="1" xfId="0" applyFont="1" applyBorder="1" applyAlignment="1">
      <alignment horizontal="center" vertical="center" wrapText="1"/>
    </xf>
    <xf numFmtId="176" fontId="2" fillId="0" borderId="2" xfId="0" applyNumberFormat="1" applyFont="1" applyBorder="1" applyAlignment="1">
      <alignment vertical="center" shrinkToFit="1"/>
    </xf>
    <xf numFmtId="176" fontId="2" fillId="0" borderId="3" xfId="0" applyNumberFormat="1" applyFont="1" applyBorder="1" applyAlignment="1">
      <alignment vertical="center" shrinkToFit="1"/>
    </xf>
    <xf numFmtId="0" fontId="2" fillId="0" borderId="21"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2" fillId="0" borderId="4" xfId="0" applyFont="1" applyBorder="1" applyAlignment="1">
      <alignment horizontal="center" vertical="center" shrinkToFit="1"/>
    </xf>
    <xf numFmtId="0" fontId="2" fillId="0" borderId="1" xfId="0" applyFont="1" applyBorder="1" applyAlignment="1">
      <alignment horizontal="center" vertical="center" shrinkToFit="1"/>
    </xf>
    <xf numFmtId="0" fontId="2" fillId="0" borderId="17" xfId="0" applyFont="1" applyFill="1" applyBorder="1" applyAlignment="1">
      <alignment horizontal="center" vertical="center" shrinkToFit="1"/>
    </xf>
    <xf numFmtId="0" fontId="2" fillId="0" borderId="11" xfId="0" applyFont="1" applyBorder="1" applyAlignment="1">
      <alignment horizontal="center" vertical="center" shrinkToFit="1"/>
    </xf>
    <xf numFmtId="0" fontId="2" fillId="0" borderId="16" xfId="0" applyFont="1" applyBorder="1" applyAlignment="1">
      <alignment horizontal="center" vertical="center" wrapText="1" shrinkToFit="1"/>
    </xf>
    <xf numFmtId="0" fontId="2" fillId="0" borderId="16" xfId="0" applyFont="1" applyBorder="1" applyAlignment="1">
      <alignment horizontal="center" vertical="center" shrinkToFit="1"/>
    </xf>
    <xf numFmtId="0" fontId="2" fillId="0" borderId="15" xfId="0" applyFont="1" applyBorder="1" applyAlignment="1">
      <alignment horizontal="center" vertical="center" wrapText="1" shrinkToFit="1"/>
    </xf>
    <xf numFmtId="0" fontId="2" fillId="0" borderId="19" xfId="0" applyFont="1" applyBorder="1" applyAlignment="1">
      <alignment horizontal="center" vertical="center" wrapText="1" shrinkToFit="1"/>
    </xf>
    <xf numFmtId="0" fontId="2" fillId="0" borderId="20" xfId="0" applyFont="1" applyBorder="1" applyAlignment="1">
      <alignment horizontal="center" vertical="center" wrapText="1" shrinkToFit="1"/>
    </xf>
    <xf numFmtId="0" fontId="2" fillId="0" borderId="21" xfId="0" applyFont="1" applyBorder="1" applyAlignment="1">
      <alignment horizontal="center" vertical="center" shrinkToFit="1"/>
    </xf>
    <xf numFmtId="0" fontId="2" fillId="0" borderId="6" xfId="0" applyFont="1" applyBorder="1" applyAlignment="1">
      <alignment horizontal="center" vertical="center" shrinkToFi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2" fillId="0" borderId="4" xfId="0" applyFont="1" applyFill="1" applyBorder="1" applyAlignment="1">
      <alignment horizontal="center" vertical="center" shrinkToFit="1"/>
    </xf>
    <xf numFmtId="0" fontId="2" fillId="0" borderId="17" xfId="0" applyFont="1" applyBorder="1" applyAlignment="1">
      <alignment horizontal="center" vertical="center" shrinkToFit="1"/>
    </xf>
    <xf numFmtId="0" fontId="2" fillId="0" borderId="10" xfId="0" applyFont="1" applyBorder="1" applyAlignment="1">
      <alignment horizontal="center" vertical="center" shrinkToFit="1"/>
    </xf>
    <xf numFmtId="0" fontId="2" fillId="0" borderId="18"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176" fontId="2" fillId="0" borderId="7" xfId="0" applyNumberFormat="1" applyFont="1" applyBorder="1" applyAlignment="1">
      <alignment vertical="center" shrinkToFit="1"/>
    </xf>
    <xf numFmtId="0" fontId="2" fillId="0" borderId="13"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14" xfId="0" applyFont="1" applyBorder="1" applyAlignment="1">
      <alignment vertical="center" shrinkToFit="1"/>
    </xf>
    <xf numFmtId="0" fontId="2" fillId="0" borderId="15" xfId="0" applyFont="1" applyBorder="1" applyAlignment="1">
      <alignment vertical="center" shrinkToFit="1"/>
    </xf>
    <xf numFmtId="0" fontId="2" fillId="0" borderId="16" xfId="0" applyFont="1" applyBorder="1" applyAlignment="1">
      <alignment vertical="center" shrinkToFit="1"/>
    </xf>
    <xf numFmtId="176" fontId="2" fillId="0" borderId="4" xfId="0" applyNumberFormat="1" applyFont="1" applyBorder="1" applyAlignment="1">
      <alignment vertical="center" shrinkToFit="1"/>
    </xf>
    <xf numFmtId="176" fontId="2" fillId="0" borderId="4" xfId="0" applyNumberFormat="1" applyFont="1" applyBorder="1" applyAlignment="1">
      <alignment horizontal="right" vertical="center" shrinkToFit="1"/>
    </xf>
    <xf numFmtId="176" fontId="2" fillId="0" borderId="20" xfId="0" applyNumberFormat="1" applyFont="1" applyBorder="1" applyAlignment="1">
      <alignment vertical="center" shrinkToFit="1"/>
    </xf>
    <xf numFmtId="176" fontId="2" fillId="0" borderId="30" xfId="0" applyNumberFormat="1" applyFont="1" applyBorder="1" applyAlignment="1">
      <alignment vertical="center" shrinkToFit="1"/>
    </xf>
    <xf numFmtId="0" fontId="0" fillId="0" borderId="9" xfId="0" applyBorder="1" applyAlignment="1">
      <alignment vertical="center" shrinkToFit="1"/>
    </xf>
    <xf numFmtId="176" fontId="2" fillId="0" borderId="1" xfId="0" applyNumberFormat="1" applyFont="1" applyBorder="1" applyAlignment="1">
      <alignment vertical="center" shrinkToFit="1"/>
    </xf>
    <xf numFmtId="176" fontId="2" fillId="0" borderId="6" xfId="0" applyNumberFormat="1" applyFont="1" applyBorder="1" applyAlignment="1">
      <alignment vertical="center" shrinkToFit="1"/>
    </xf>
    <xf numFmtId="176" fontId="2" fillId="0" borderId="28" xfId="0" applyNumberFormat="1" applyFont="1" applyBorder="1" applyAlignment="1">
      <alignment vertical="center" shrinkToFit="1"/>
    </xf>
    <xf numFmtId="0" fontId="2" fillId="0" borderId="16" xfId="0" applyFont="1" applyBorder="1" applyAlignment="1">
      <alignment horizontal="center" vertical="center" wrapText="1"/>
    </xf>
    <xf numFmtId="176" fontId="2" fillId="0" borderId="24" xfId="0" applyNumberFormat="1" applyFont="1" applyBorder="1" applyAlignment="1">
      <alignment vertical="center" shrinkToFit="1"/>
    </xf>
    <xf numFmtId="176" fontId="2" fillId="0" borderId="19" xfId="0" applyNumberFormat="1" applyFont="1" applyBorder="1" applyAlignment="1">
      <alignment vertical="center" shrinkToFit="1"/>
    </xf>
    <xf numFmtId="176" fontId="2" fillId="0" borderId="23" xfId="0" applyNumberFormat="1" applyFont="1" applyBorder="1" applyAlignment="1">
      <alignment vertical="center" shrinkToFit="1"/>
    </xf>
    <xf numFmtId="176" fontId="2" fillId="0" borderId="27" xfId="0" applyNumberFormat="1" applyFont="1" applyBorder="1" applyAlignment="1">
      <alignment vertical="center" shrinkToFit="1"/>
    </xf>
    <xf numFmtId="176" fontId="2" fillId="0" borderId="29" xfId="0" applyNumberFormat="1" applyFont="1" applyBorder="1" applyAlignment="1">
      <alignment vertical="center" shrinkToFit="1"/>
    </xf>
    <xf numFmtId="0" fontId="0" fillId="0" borderId="7" xfId="0" applyBorder="1" applyAlignment="1">
      <alignment vertical="center" shrinkToFi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A43"/>
  <sheetViews>
    <sheetView tabSelected="1" view="pageBreakPreview" topLeftCell="A19" zoomScale="75" zoomScaleNormal="75" zoomScaleSheetLayoutView="75" workbookViewId="0">
      <selection activeCell="P31" sqref="P31:W31"/>
    </sheetView>
  </sheetViews>
  <sheetFormatPr defaultColWidth="7.7109375" defaultRowHeight="21.95" customHeight="1" x14ac:dyDescent="0.15"/>
  <cols>
    <col min="1" max="1" width="4.7109375" style="1" customWidth="1"/>
    <col min="2" max="2" width="8.7109375" style="1" customWidth="1"/>
    <col min="3" max="3" width="9.7109375" style="1" customWidth="1"/>
    <col min="4" max="7" width="7.7109375" style="1" customWidth="1"/>
    <col min="8" max="8" width="9.7109375" style="1" customWidth="1"/>
    <col min="9" max="9" width="7.7109375" style="1" customWidth="1"/>
    <col min="10" max="11" width="8.7109375" style="1" customWidth="1"/>
    <col min="12" max="12" width="9.7109375" style="1" customWidth="1"/>
    <col min="13" max="13" width="7.7109375" style="1" customWidth="1"/>
    <col min="14" max="19" width="8.7109375" style="1" customWidth="1"/>
    <col min="20" max="20" width="7.7109375" style="1" customWidth="1"/>
    <col min="21" max="22" width="8.7109375" style="1" customWidth="1"/>
    <col min="23" max="23" width="7.7109375" style="1" customWidth="1"/>
    <col min="24" max="25" width="9.7109375" style="1" customWidth="1"/>
    <col min="26" max="26" width="8.7109375" style="1" customWidth="1"/>
    <col min="27" max="27" width="10.140625" style="1" bestFit="1" customWidth="1"/>
    <col min="28" max="16384" width="7.7109375" style="1"/>
  </cols>
  <sheetData>
    <row r="1" spans="2:27" ht="21.95" customHeight="1" x14ac:dyDescent="0.15">
      <c r="B1" s="12" t="s">
        <v>42</v>
      </c>
    </row>
    <row r="2" spans="2:27" ht="21.95" customHeight="1" x14ac:dyDescent="0.15">
      <c r="B2" s="12"/>
    </row>
    <row r="3" spans="2:27" ht="21.95" customHeight="1" x14ac:dyDescent="0.15">
      <c r="B3" s="1" t="s">
        <v>39</v>
      </c>
      <c r="X3" s="2"/>
      <c r="Z3" s="2" t="s">
        <v>17</v>
      </c>
    </row>
    <row r="4" spans="2:27" ht="21.95" customHeight="1" x14ac:dyDescent="0.15">
      <c r="B4" s="57" t="s">
        <v>41</v>
      </c>
      <c r="C4" s="59" t="s">
        <v>44</v>
      </c>
      <c r="D4" s="48" t="s">
        <v>0</v>
      </c>
      <c r="E4" s="48"/>
      <c r="F4" s="48"/>
      <c r="G4" s="48"/>
      <c r="H4" s="48" t="s">
        <v>1</v>
      </c>
      <c r="I4" s="48"/>
      <c r="J4" s="48"/>
      <c r="K4" s="48"/>
      <c r="L4" s="48" t="s">
        <v>5</v>
      </c>
      <c r="M4" s="48"/>
      <c r="N4" s="48"/>
      <c r="O4" s="48"/>
      <c r="P4" s="48"/>
      <c r="Q4" s="48"/>
      <c r="R4" s="48"/>
      <c r="S4" s="48"/>
      <c r="T4" s="48"/>
      <c r="U4" s="48"/>
      <c r="V4" s="48"/>
      <c r="W4" s="48"/>
      <c r="X4" s="49" t="s">
        <v>54</v>
      </c>
      <c r="Y4" s="76" t="s">
        <v>38</v>
      </c>
      <c r="Z4" s="40" t="s">
        <v>37</v>
      </c>
    </row>
    <row r="5" spans="2:27" ht="32.1" customHeight="1" x14ac:dyDescent="0.15">
      <c r="B5" s="58"/>
      <c r="C5" s="60"/>
      <c r="D5" s="43" t="s">
        <v>2</v>
      </c>
      <c r="E5" s="43" t="s">
        <v>31</v>
      </c>
      <c r="F5" s="43" t="s">
        <v>32</v>
      </c>
      <c r="G5" s="43" t="s">
        <v>57</v>
      </c>
      <c r="H5" s="43" t="s">
        <v>2</v>
      </c>
      <c r="I5" s="43" t="s">
        <v>33</v>
      </c>
      <c r="J5" s="43" t="s">
        <v>4</v>
      </c>
      <c r="K5" s="43" t="s">
        <v>3</v>
      </c>
      <c r="L5" s="43" t="s">
        <v>2</v>
      </c>
      <c r="M5" s="36" t="s">
        <v>16</v>
      </c>
      <c r="N5" s="36" t="s">
        <v>34</v>
      </c>
      <c r="O5" s="36" t="s">
        <v>35</v>
      </c>
      <c r="P5" s="43" t="s">
        <v>6</v>
      </c>
      <c r="Q5" s="36" t="s">
        <v>52</v>
      </c>
      <c r="R5" s="36" t="s">
        <v>53</v>
      </c>
      <c r="S5" s="43" t="s">
        <v>58</v>
      </c>
      <c r="T5" s="56" t="s">
        <v>59</v>
      </c>
      <c r="U5" s="56"/>
      <c r="V5" s="56"/>
      <c r="W5" s="54" t="s">
        <v>61</v>
      </c>
      <c r="X5" s="50"/>
      <c r="Y5" s="36"/>
      <c r="Z5" s="41"/>
    </row>
    <row r="6" spans="2:27" ht="32.1" customHeight="1" x14ac:dyDescent="0.15">
      <c r="B6" s="46"/>
      <c r="C6" s="61"/>
      <c r="D6" s="44"/>
      <c r="E6" s="44"/>
      <c r="F6" s="44"/>
      <c r="G6" s="44"/>
      <c r="H6" s="44"/>
      <c r="I6" s="44"/>
      <c r="J6" s="44"/>
      <c r="K6" s="44"/>
      <c r="L6" s="44"/>
      <c r="M6" s="37"/>
      <c r="N6" s="37"/>
      <c r="O6" s="37"/>
      <c r="P6" s="44"/>
      <c r="Q6" s="37"/>
      <c r="R6" s="37"/>
      <c r="S6" s="44"/>
      <c r="T6" s="13" t="s">
        <v>8</v>
      </c>
      <c r="U6" s="3" t="s">
        <v>7</v>
      </c>
      <c r="V6" s="3" t="s">
        <v>36</v>
      </c>
      <c r="W6" s="55"/>
      <c r="X6" s="51"/>
      <c r="Y6" s="37"/>
      <c r="Z6" s="42"/>
    </row>
    <row r="7" spans="2:27" ht="21.6" customHeight="1" x14ac:dyDescent="0.15">
      <c r="B7" s="9" t="s">
        <v>9</v>
      </c>
      <c r="C7" s="15">
        <f>SUM(D7,H7,L7,,X7)+2</f>
        <v>35461</v>
      </c>
      <c r="D7" s="4">
        <f t="shared" ref="D7:D19" si="0">SUM(E7:G7)</f>
        <v>387</v>
      </c>
      <c r="E7" s="4">
        <v>374</v>
      </c>
      <c r="F7" s="4">
        <v>13</v>
      </c>
      <c r="G7" s="28" t="s">
        <v>60</v>
      </c>
      <c r="H7" s="4">
        <f t="shared" ref="H7:H19" si="1">SUM(I7:K7)</f>
        <v>12254</v>
      </c>
      <c r="I7" s="28" t="s">
        <v>60</v>
      </c>
      <c r="J7" s="4">
        <v>8733</v>
      </c>
      <c r="K7" s="4">
        <v>3521</v>
      </c>
      <c r="L7" s="4">
        <f t="shared" ref="L7:L19" si="2">SUM(M7:W7)</f>
        <v>22674</v>
      </c>
      <c r="M7" s="29">
        <v>188</v>
      </c>
      <c r="N7" s="29">
        <v>4540</v>
      </c>
      <c r="O7" s="30">
        <v>1235</v>
      </c>
      <c r="P7" s="30">
        <v>3804</v>
      </c>
      <c r="Q7" s="29">
        <v>618</v>
      </c>
      <c r="R7" s="29">
        <v>904</v>
      </c>
      <c r="S7" s="4">
        <v>7655</v>
      </c>
      <c r="T7" s="4">
        <v>332</v>
      </c>
      <c r="U7" s="4">
        <v>1774</v>
      </c>
      <c r="V7" s="4">
        <v>1032</v>
      </c>
      <c r="W7" s="4">
        <v>592</v>
      </c>
      <c r="X7" s="30">
        <v>144</v>
      </c>
      <c r="Y7" s="4">
        <v>13445</v>
      </c>
      <c r="Z7" s="5">
        <f t="shared" ref="Z7:Z13" si="3">C7/Y7*1000</f>
        <v>2637.486054295277</v>
      </c>
      <c r="AA7" s="34">
        <f>+D7+H7+L7</f>
        <v>35315</v>
      </c>
    </row>
    <row r="8" spans="2:27" ht="21.6" customHeight="1" x14ac:dyDescent="0.15">
      <c r="B8" s="9" t="s">
        <v>10</v>
      </c>
      <c r="C8" s="27">
        <f>SUM(D8,H8,L8,,X8)+1</f>
        <v>34848</v>
      </c>
      <c r="D8" s="4">
        <f t="shared" si="0"/>
        <v>366</v>
      </c>
      <c r="E8" s="4">
        <v>355</v>
      </c>
      <c r="F8" s="4">
        <v>11</v>
      </c>
      <c r="G8" s="28" t="s">
        <v>60</v>
      </c>
      <c r="H8" s="4">
        <f t="shared" si="1"/>
        <v>11863</v>
      </c>
      <c r="I8" s="28" t="s">
        <v>60</v>
      </c>
      <c r="J8" s="4">
        <v>9180</v>
      </c>
      <c r="K8" s="4">
        <v>2683</v>
      </c>
      <c r="L8" s="4">
        <f t="shared" si="2"/>
        <v>22508</v>
      </c>
      <c r="M8" s="29">
        <v>192</v>
      </c>
      <c r="N8" s="29">
        <v>4405</v>
      </c>
      <c r="O8" s="30">
        <v>1280</v>
      </c>
      <c r="P8" s="30">
        <v>3844</v>
      </c>
      <c r="Q8" s="29">
        <v>668</v>
      </c>
      <c r="R8" s="29">
        <v>911</v>
      </c>
      <c r="S8" s="4">
        <v>7538</v>
      </c>
      <c r="T8" s="4">
        <v>319</v>
      </c>
      <c r="U8" s="4">
        <v>1710</v>
      </c>
      <c r="V8" s="4">
        <v>1018</v>
      </c>
      <c r="W8" s="4">
        <v>623</v>
      </c>
      <c r="X8" s="30">
        <v>110</v>
      </c>
      <c r="Y8" s="4">
        <v>13736</v>
      </c>
      <c r="Z8" s="5">
        <f t="shared" si="3"/>
        <v>2536.9831100757137</v>
      </c>
      <c r="AA8" s="34">
        <f t="shared" ref="AA8:AA19" si="4">+D8+H8+L8</f>
        <v>34737</v>
      </c>
    </row>
    <row r="9" spans="2:27" ht="21.6" customHeight="1" x14ac:dyDescent="0.15">
      <c r="B9" s="9" t="s">
        <v>11</v>
      </c>
      <c r="C9" s="27">
        <f t="shared" ref="C9" si="5">SUM(D9,H9,L9,,X9)</f>
        <v>34421</v>
      </c>
      <c r="D9" s="4">
        <f t="shared" si="0"/>
        <v>381</v>
      </c>
      <c r="E9" s="4">
        <v>369</v>
      </c>
      <c r="F9" s="4">
        <v>11</v>
      </c>
      <c r="G9" s="4">
        <v>1</v>
      </c>
      <c r="H9" s="4">
        <f t="shared" si="1"/>
        <v>11573</v>
      </c>
      <c r="I9" s="28" t="s">
        <v>60</v>
      </c>
      <c r="J9" s="4">
        <v>8972</v>
      </c>
      <c r="K9" s="4">
        <v>2601</v>
      </c>
      <c r="L9" s="4">
        <f t="shared" si="2"/>
        <v>22399</v>
      </c>
      <c r="M9" s="29">
        <v>200</v>
      </c>
      <c r="N9" s="29">
        <v>4246</v>
      </c>
      <c r="O9" s="30">
        <v>1264</v>
      </c>
      <c r="P9" s="30">
        <v>3827</v>
      </c>
      <c r="Q9" s="29">
        <v>733</v>
      </c>
      <c r="R9" s="29">
        <v>899</v>
      </c>
      <c r="S9" s="4">
        <v>7553</v>
      </c>
      <c r="T9" s="4">
        <v>362</v>
      </c>
      <c r="U9" s="4">
        <v>1660</v>
      </c>
      <c r="V9" s="4">
        <v>1037</v>
      </c>
      <c r="W9" s="4">
        <v>618</v>
      </c>
      <c r="X9" s="30">
        <v>68</v>
      </c>
      <c r="Y9" s="4">
        <v>13729</v>
      </c>
      <c r="Z9" s="5">
        <f t="shared" si="3"/>
        <v>2507.1745939252678</v>
      </c>
      <c r="AA9" s="34">
        <f t="shared" si="4"/>
        <v>34353</v>
      </c>
    </row>
    <row r="10" spans="2:27" ht="21.6" customHeight="1" x14ac:dyDescent="0.15">
      <c r="B10" s="9" t="s">
        <v>12</v>
      </c>
      <c r="C10" s="27">
        <f>SUM(D10,H10,L10,,X10)+2</f>
        <v>34265</v>
      </c>
      <c r="D10" s="4">
        <f t="shared" si="0"/>
        <v>375</v>
      </c>
      <c r="E10" s="4">
        <v>364</v>
      </c>
      <c r="F10" s="4">
        <v>10</v>
      </c>
      <c r="G10" s="4">
        <v>1</v>
      </c>
      <c r="H10" s="4">
        <f t="shared" si="1"/>
        <v>11708</v>
      </c>
      <c r="I10" s="28" t="s">
        <v>60</v>
      </c>
      <c r="J10" s="4">
        <v>8313</v>
      </c>
      <c r="K10" s="4">
        <v>3395</v>
      </c>
      <c r="L10" s="4">
        <f t="shared" si="2"/>
        <v>22163</v>
      </c>
      <c r="M10" s="29">
        <v>189</v>
      </c>
      <c r="N10" s="29">
        <v>4060</v>
      </c>
      <c r="O10" s="30">
        <v>1183</v>
      </c>
      <c r="P10" s="30">
        <v>3983</v>
      </c>
      <c r="Q10" s="29">
        <v>773</v>
      </c>
      <c r="R10" s="29">
        <v>843</v>
      </c>
      <c r="S10" s="4">
        <v>7539</v>
      </c>
      <c r="T10" s="4">
        <v>351</v>
      </c>
      <c r="U10" s="4">
        <v>1559</v>
      </c>
      <c r="V10" s="4">
        <v>1051</v>
      </c>
      <c r="W10" s="4">
        <v>632</v>
      </c>
      <c r="X10" s="30">
        <v>17</v>
      </c>
      <c r="Y10" s="4">
        <v>13757</v>
      </c>
      <c r="Z10" s="5">
        <f t="shared" si="3"/>
        <v>2490.7319909864068</v>
      </c>
      <c r="AA10" s="34">
        <f t="shared" si="4"/>
        <v>34246</v>
      </c>
    </row>
    <row r="11" spans="2:27" ht="21.6" customHeight="1" x14ac:dyDescent="0.15">
      <c r="B11" s="9" t="s">
        <v>13</v>
      </c>
      <c r="C11" s="27">
        <f>SUM(D11,H11,L11,,X11)+2</f>
        <v>34077</v>
      </c>
      <c r="D11" s="4">
        <f t="shared" si="0"/>
        <v>371</v>
      </c>
      <c r="E11" s="4">
        <v>360</v>
      </c>
      <c r="F11" s="4">
        <v>10</v>
      </c>
      <c r="G11" s="4">
        <v>1</v>
      </c>
      <c r="H11" s="4">
        <f t="shared" si="1"/>
        <v>11867</v>
      </c>
      <c r="I11" s="28" t="s">
        <v>60</v>
      </c>
      <c r="J11" s="4">
        <v>8108</v>
      </c>
      <c r="K11" s="4">
        <v>3759</v>
      </c>
      <c r="L11" s="4">
        <f t="shared" si="2"/>
        <v>21685</v>
      </c>
      <c r="M11" s="29">
        <v>193</v>
      </c>
      <c r="N11" s="29">
        <v>3838</v>
      </c>
      <c r="O11" s="30">
        <v>1196</v>
      </c>
      <c r="P11" s="30">
        <v>4063</v>
      </c>
      <c r="Q11" s="29">
        <v>798</v>
      </c>
      <c r="R11" s="29">
        <v>768</v>
      </c>
      <c r="S11" s="4">
        <v>7317</v>
      </c>
      <c r="T11" s="4">
        <v>388</v>
      </c>
      <c r="U11" s="4">
        <v>1494</v>
      </c>
      <c r="V11" s="4">
        <v>1036</v>
      </c>
      <c r="W11" s="4">
        <v>594</v>
      </c>
      <c r="X11" s="30">
        <v>152</v>
      </c>
      <c r="Y11" s="4">
        <v>13697</v>
      </c>
      <c r="Z11" s="5">
        <f t="shared" si="3"/>
        <v>2487.9170621303938</v>
      </c>
      <c r="AA11" s="34">
        <f t="shared" si="4"/>
        <v>33923</v>
      </c>
    </row>
    <row r="12" spans="2:27" ht="21.6" customHeight="1" x14ac:dyDescent="0.15">
      <c r="B12" s="9" t="s">
        <v>14</v>
      </c>
      <c r="C12" s="27">
        <f>SUM(D12,H12,L12,,X12)+1</f>
        <v>32105</v>
      </c>
      <c r="D12" s="4">
        <f t="shared" si="0"/>
        <v>354</v>
      </c>
      <c r="E12" s="4">
        <v>343</v>
      </c>
      <c r="F12" s="4">
        <v>10</v>
      </c>
      <c r="G12" s="4">
        <v>1</v>
      </c>
      <c r="H12" s="4">
        <f t="shared" si="1"/>
        <v>9882</v>
      </c>
      <c r="I12" s="28" t="s">
        <v>60</v>
      </c>
      <c r="J12" s="4">
        <v>8008</v>
      </c>
      <c r="K12" s="4">
        <v>1874</v>
      </c>
      <c r="L12" s="4">
        <f t="shared" si="2"/>
        <v>21682</v>
      </c>
      <c r="M12" s="29">
        <v>189</v>
      </c>
      <c r="N12" s="29">
        <v>3865</v>
      </c>
      <c r="O12" s="30">
        <v>1020</v>
      </c>
      <c r="P12" s="30">
        <v>4135</v>
      </c>
      <c r="Q12" s="29">
        <v>836</v>
      </c>
      <c r="R12" s="29">
        <v>736</v>
      </c>
      <c r="S12" s="4">
        <v>7465</v>
      </c>
      <c r="T12" s="4">
        <v>348</v>
      </c>
      <c r="U12" s="4">
        <v>1554</v>
      </c>
      <c r="V12" s="4">
        <v>943</v>
      </c>
      <c r="W12" s="4">
        <v>591</v>
      </c>
      <c r="X12" s="30">
        <v>186</v>
      </c>
      <c r="Y12" s="4">
        <v>13571</v>
      </c>
      <c r="Z12" s="5">
        <f t="shared" si="3"/>
        <v>2365.7062854616461</v>
      </c>
      <c r="AA12" s="34">
        <f t="shared" si="4"/>
        <v>31918</v>
      </c>
    </row>
    <row r="13" spans="2:27" ht="21.6" customHeight="1" x14ac:dyDescent="0.15">
      <c r="B13" s="16" t="s">
        <v>22</v>
      </c>
      <c r="C13" s="27">
        <f>SUM(D13,H13,L13,,X13)-1</f>
        <v>38617</v>
      </c>
      <c r="D13" s="14">
        <f t="shared" ref="D13:D18" si="6">SUM(E13:G13)</f>
        <v>360</v>
      </c>
      <c r="E13" s="14">
        <v>348</v>
      </c>
      <c r="F13" s="14">
        <v>10</v>
      </c>
      <c r="G13" s="14">
        <v>2</v>
      </c>
      <c r="H13" s="14">
        <f t="shared" ref="H13:H18" si="7">SUM(I13:K13)</f>
        <v>15101</v>
      </c>
      <c r="I13" s="28" t="s">
        <v>60</v>
      </c>
      <c r="J13" s="14">
        <v>12915</v>
      </c>
      <c r="K13" s="14">
        <v>2186</v>
      </c>
      <c r="L13" s="14">
        <f t="shared" si="2"/>
        <v>22917</v>
      </c>
      <c r="M13" s="29">
        <v>207</v>
      </c>
      <c r="N13" s="29">
        <v>3836</v>
      </c>
      <c r="O13" s="30">
        <v>1144</v>
      </c>
      <c r="P13" s="30">
        <v>4272</v>
      </c>
      <c r="Q13" s="29">
        <v>1685</v>
      </c>
      <c r="R13" s="29">
        <v>715</v>
      </c>
      <c r="S13" s="14">
        <v>7649</v>
      </c>
      <c r="T13" s="14">
        <v>328</v>
      </c>
      <c r="U13" s="14">
        <v>1563</v>
      </c>
      <c r="V13" s="14">
        <v>928</v>
      </c>
      <c r="W13" s="14">
        <v>590</v>
      </c>
      <c r="X13" s="30">
        <v>240</v>
      </c>
      <c r="Y13" s="14">
        <v>13532</v>
      </c>
      <c r="Z13" s="5">
        <f t="shared" si="3"/>
        <v>2853.7540644398464</v>
      </c>
      <c r="AA13" s="34">
        <f t="shared" si="4"/>
        <v>38378</v>
      </c>
    </row>
    <row r="14" spans="2:27" ht="21.6" customHeight="1" x14ac:dyDescent="0.15">
      <c r="B14" s="16" t="s">
        <v>46</v>
      </c>
      <c r="C14" s="27">
        <f>SUM(D14,H14,L14,,X14)-2</f>
        <v>35747</v>
      </c>
      <c r="D14" s="14">
        <f t="shared" si="6"/>
        <v>330</v>
      </c>
      <c r="E14" s="19">
        <v>319</v>
      </c>
      <c r="F14" s="19">
        <v>10</v>
      </c>
      <c r="G14" s="19">
        <v>1</v>
      </c>
      <c r="H14" s="14">
        <f t="shared" si="7"/>
        <v>12535</v>
      </c>
      <c r="I14" s="28" t="s">
        <v>60</v>
      </c>
      <c r="J14" s="19">
        <v>10646</v>
      </c>
      <c r="K14" s="19">
        <v>1889</v>
      </c>
      <c r="L14" s="14">
        <f t="shared" si="2"/>
        <v>22658</v>
      </c>
      <c r="M14" s="31">
        <v>192</v>
      </c>
      <c r="N14" s="31">
        <v>3862</v>
      </c>
      <c r="O14" s="31">
        <v>861</v>
      </c>
      <c r="P14" s="31">
        <v>4425</v>
      </c>
      <c r="Q14" s="31">
        <v>1696</v>
      </c>
      <c r="R14" s="31">
        <v>714</v>
      </c>
      <c r="S14" s="19">
        <v>7603</v>
      </c>
      <c r="T14" s="19">
        <v>334</v>
      </c>
      <c r="U14" s="19">
        <v>1502</v>
      </c>
      <c r="V14" s="19">
        <v>886</v>
      </c>
      <c r="W14" s="19">
        <v>583</v>
      </c>
      <c r="X14" s="31">
        <v>226</v>
      </c>
      <c r="Y14" s="19">
        <v>13600</v>
      </c>
      <c r="Z14" s="26">
        <f t="shared" ref="Z14:Z19" si="8">C14/Y14*1000</f>
        <v>2628.455882352941</v>
      </c>
      <c r="AA14" s="34">
        <f t="shared" si="4"/>
        <v>35523</v>
      </c>
    </row>
    <row r="15" spans="2:27" ht="21.6" customHeight="1" x14ac:dyDescent="0.15">
      <c r="B15" s="16" t="s">
        <v>47</v>
      </c>
      <c r="C15" s="27">
        <f>SUM(D15,H15,L15,,X15)+1</f>
        <v>37263</v>
      </c>
      <c r="D15" s="14">
        <f t="shared" si="6"/>
        <v>324</v>
      </c>
      <c r="E15" s="18">
        <v>315</v>
      </c>
      <c r="F15" s="18">
        <v>9</v>
      </c>
      <c r="G15" s="18">
        <v>0</v>
      </c>
      <c r="H15" s="14">
        <f t="shared" si="7"/>
        <v>13756</v>
      </c>
      <c r="I15" s="28" t="s">
        <v>60</v>
      </c>
      <c r="J15" s="18">
        <v>10734</v>
      </c>
      <c r="K15" s="18">
        <v>3022</v>
      </c>
      <c r="L15" s="14">
        <f t="shared" si="2"/>
        <v>22994</v>
      </c>
      <c r="M15" s="32">
        <v>188</v>
      </c>
      <c r="N15" s="32">
        <v>4039</v>
      </c>
      <c r="O15" s="32">
        <v>845</v>
      </c>
      <c r="P15" s="32">
        <v>4570</v>
      </c>
      <c r="Q15" s="32">
        <v>1699</v>
      </c>
      <c r="R15" s="32">
        <v>733</v>
      </c>
      <c r="S15" s="18">
        <v>7612</v>
      </c>
      <c r="T15" s="18">
        <v>337</v>
      </c>
      <c r="U15" s="18">
        <v>1494</v>
      </c>
      <c r="V15" s="18">
        <v>924</v>
      </c>
      <c r="W15" s="18">
        <v>553</v>
      </c>
      <c r="X15" s="32">
        <v>188</v>
      </c>
      <c r="Y15" s="18">
        <v>13602</v>
      </c>
      <c r="Z15" s="26">
        <f t="shared" si="8"/>
        <v>2739.5235994706663</v>
      </c>
      <c r="AA15" s="34">
        <f t="shared" si="4"/>
        <v>37074</v>
      </c>
    </row>
    <row r="16" spans="2:27" ht="21.6" customHeight="1" x14ac:dyDescent="0.15">
      <c r="B16" s="16" t="s">
        <v>48</v>
      </c>
      <c r="C16" s="27">
        <f>SUM(D16,H16,L16,,X16)+1</f>
        <v>38296</v>
      </c>
      <c r="D16" s="14">
        <f t="shared" si="6"/>
        <v>308</v>
      </c>
      <c r="E16" s="18">
        <v>298</v>
      </c>
      <c r="F16" s="18">
        <v>9</v>
      </c>
      <c r="G16" s="18">
        <v>1</v>
      </c>
      <c r="H16" s="14">
        <f t="shared" si="7"/>
        <v>14681</v>
      </c>
      <c r="I16" s="28" t="s">
        <v>60</v>
      </c>
      <c r="J16" s="18">
        <v>11441</v>
      </c>
      <c r="K16" s="18">
        <v>3240</v>
      </c>
      <c r="L16" s="14">
        <f t="shared" si="2"/>
        <v>23054</v>
      </c>
      <c r="M16" s="32">
        <v>196</v>
      </c>
      <c r="N16" s="32">
        <v>4055</v>
      </c>
      <c r="O16" s="32">
        <v>830</v>
      </c>
      <c r="P16" s="32">
        <v>4612</v>
      </c>
      <c r="Q16" s="32">
        <v>1650</v>
      </c>
      <c r="R16" s="32">
        <v>712</v>
      </c>
      <c r="S16" s="18">
        <v>7607</v>
      </c>
      <c r="T16" s="18">
        <v>331</v>
      </c>
      <c r="U16" s="18">
        <v>1524</v>
      </c>
      <c r="V16" s="18">
        <v>938</v>
      </c>
      <c r="W16" s="18">
        <v>599</v>
      </c>
      <c r="X16" s="32">
        <v>252</v>
      </c>
      <c r="Y16" s="18">
        <v>13599</v>
      </c>
      <c r="Z16" s="26">
        <f t="shared" si="8"/>
        <v>2816.0894183395835</v>
      </c>
      <c r="AA16" s="34">
        <f t="shared" si="4"/>
        <v>38043</v>
      </c>
    </row>
    <row r="17" spans="2:27" ht="21.6" customHeight="1" x14ac:dyDescent="0.15">
      <c r="B17" s="16" t="s">
        <v>49</v>
      </c>
      <c r="C17" s="27">
        <f>SUM(D17,H17,L17,,X17)-1</f>
        <v>40391</v>
      </c>
      <c r="D17" s="14">
        <f t="shared" si="6"/>
        <v>333</v>
      </c>
      <c r="E17" s="18">
        <v>321</v>
      </c>
      <c r="F17" s="18">
        <v>10</v>
      </c>
      <c r="G17" s="18">
        <v>2</v>
      </c>
      <c r="H17" s="14">
        <f t="shared" si="7"/>
        <v>16307</v>
      </c>
      <c r="I17" s="28" t="s">
        <v>60</v>
      </c>
      <c r="J17" s="18">
        <v>13343</v>
      </c>
      <c r="K17" s="18">
        <v>2964</v>
      </c>
      <c r="L17" s="14">
        <f t="shared" si="2"/>
        <v>23468</v>
      </c>
      <c r="M17" s="32">
        <v>203</v>
      </c>
      <c r="N17" s="32">
        <v>4331</v>
      </c>
      <c r="O17" s="32">
        <v>798</v>
      </c>
      <c r="P17" s="32">
        <v>4689</v>
      </c>
      <c r="Q17" s="32">
        <v>1673</v>
      </c>
      <c r="R17" s="32">
        <v>701</v>
      </c>
      <c r="S17" s="18">
        <v>7651</v>
      </c>
      <c r="T17" s="18">
        <v>318</v>
      </c>
      <c r="U17" s="18">
        <v>1522</v>
      </c>
      <c r="V17" s="18">
        <v>921</v>
      </c>
      <c r="W17" s="18">
        <v>661</v>
      </c>
      <c r="X17" s="32">
        <v>284</v>
      </c>
      <c r="Y17" s="18">
        <v>13588</v>
      </c>
      <c r="Z17" s="26">
        <f t="shared" si="8"/>
        <v>2972.5493082131293</v>
      </c>
      <c r="AA17" s="34">
        <f t="shared" si="4"/>
        <v>40108</v>
      </c>
    </row>
    <row r="18" spans="2:27" ht="21.6" customHeight="1" x14ac:dyDescent="0.15">
      <c r="B18" s="16" t="s">
        <v>50</v>
      </c>
      <c r="C18" s="27">
        <f>SUM(D18,H18,L18,,X18)-1</f>
        <v>43479</v>
      </c>
      <c r="D18" s="14">
        <f t="shared" si="6"/>
        <v>352</v>
      </c>
      <c r="E18" s="18">
        <v>340</v>
      </c>
      <c r="F18" s="18">
        <v>10</v>
      </c>
      <c r="G18" s="18">
        <v>2</v>
      </c>
      <c r="H18" s="14">
        <f t="shared" si="7"/>
        <v>19308</v>
      </c>
      <c r="I18" s="28" t="s">
        <v>60</v>
      </c>
      <c r="J18" s="18">
        <v>17085</v>
      </c>
      <c r="K18" s="18">
        <v>2223</v>
      </c>
      <c r="L18" s="14">
        <f t="shared" si="2"/>
        <v>23478</v>
      </c>
      <c r="M18" s="32">
        <v>202</v>
      </c>
      <c r="N18" s="32">
        <v>4104</v>
      </c>
      <c r="O18" s="32">
        <v>775</v>
      </c>
      <c r="P18" s="32">
        <v>4823</v>
      </c>
      <c r="Q18" s="32">
        <v>1565</v>
      </c>
      <c r="R18" s="32">
        <v>708</v>
      </c>
      <c r="S18" s="18">
        <v>7744</v>
      </c>
      <c r="T18" s="18">
        <v>355</v>
      </c>
      <c r="U18" s="18">
        <v>1541</v>
      </c>
      <c r="V18" s="18">
        <v>951</v>
      </c>
      <c r="W18" s="18">
        <v>710</v>
      </c>
      <c r="X18" s="32">
        <v>342</v>
      </c>
      <c r="Y18" s="18">
        <v>13680</v>
      </c>
      <c r="Z18" s="26">
        <f t="shared" si="8"/>
        <v>3178.2894736842104</v>
      </c>
      <c r="AA18" s="34">
        <f t="shared" si="4"/>
        <v>43138</v>
      </c>
    </row>
    <row r="19" spans="2:27" ht="21.6" customHeight="1" x14ac:dyDescent="0.15">
      <c r="B19" s="10" t="s">
        <v>51</v>
      </c>
      <c r="C19" s="24">
        <f>SUM(D19,H19,L19,,X19)+1</f>
        <v>41162</v>
      </c>
      <c r="D19" s="7">
        <f t="shared" si="0"/>
        <v>337</v>
      </c>
      <c r="E19" s="7">
        <v>325</v>
      </c>
      <c r="F19" s="7">
        <v>10</v>
      </c>
      <c r="G19" s="7">
        <v>2</v>
      </c>
      <c r="H19" s="7">
        <f t="shared" si="1"/>
        <v>17035</v>
      </c>
      <c r="I19" s="23" t="s">
        <v>60</v>
      </c>
      <c r="J19" s="7">
        <v>14827</v>
      </c>
      <c r="K19" s="7">
        <v>2208</v>
      </c>
      <c r="L19" s="7">
        <f t="shared" si="2"/>
        <v>23426</v>
      </c>
      <c r="M19" s="33">
        <v>201</v>
      </c>
      <c r="N19" s="33">
        <v>4180</v>
      </c>
      <c r="O19" s="33">
        <v>759</v>
      </c>
      <c r="P19" s="33">
        <v>4824</v>
      </c>
      <c r="Q19" s="33">
        <v>1400</v>
      </c>
      <c r="R19" s="33">
        <v>733</v>
      </c>
      <c r="S19" s="7">
        <v>7798</v>
      </c>
      <c r="T19" s="7">
        <v>352</v>
      </c>
      <c r="U19" s="7">
        <v>1488</v>
      </c>
      <c r="V19" s="7">
        <v>989</v>
      </c>
      <c r="W19" s="7">
        <v>702</v>
      </c>
      <c r="X19" s="33">
        <v>363</v>
      </c>
      <c r="Y19" s="7">
        <v>13514</v>
      </c>
      <c r="Z19" s="8">
        <f t="shared" si="8"/>
        <v>3045.8783483794582</v>
      </c>
      <c r="AA19" s="34">
        <f t="shared" si="4"/>
        <v>40798</v>
      </c>
    </row>
    <row r="20" spans="2:27" ht="21.6" customHeight="1" x14ac:dyDescent="0.15">
      <c r="X20" s="2"/>
      <c r="Z20" s="2" t="s">
        <v>56</v>
      </c>
    </row>
    <row r="21" spans="2:27" ht="21.6" customHeight="1" x14ac:dyDescent="0.15">
      <c r="Z21" s="2" t="s">
        <v>63</v>
      </c>
    </row>
    <row r="22" spans="2:27" ht="21.95" customHeight="1" x14ac:dyDescent="0.15">
      <c r="B22" s="6" t="s">
        <v>40</v>
      </c>
      <c r="N22" s="2" t="s">
        <v>17</v>
      </c>
      <c r="O22" s="2"/>
      <c r="P22" s="2"/>
    </row>
    <row r="23" spans="2:27" ht="21.95" customHeight="1" x14ac:dyDescent="0.15">
      <c r="B23" s="45" t="s">
        <v>41</v>
      </c>
      <c r="C23" s="65" t="s">
        <v>45</v>
      </c>
      <c r="D23" s="66"/>
      <c r="E23" s="67"/>
      <c r="F23" s="67"/>
      <c r="G23" s="67"/>
      <c r="H23" s="67"/>
      <c r="I23" s="67"/>
      <c r="J23" s="67"/>
      <c r="K23" s="47" t="s">
        <v>23</v>
      </c>
      <c r="L23" s="48"/>
      <c r="M23" s="47" t="s">
        <v>21</v>
      </c>
      <c r="N23" s="52"/>
      <c r="O23" s="20"/>
      <c r="P23" s="20"/>
    </row>
    <row r="24" spans="2:27" ht="21.95" customHeight="1" x14ac:dyDescent="0.15">
      <c r="B24" s="46"/>
      <c r="C24" s="63"/>
      <c r="D24" s="64"/>
      <c r="E24" s="44" t="s">
        <v>18</v>
      </c>
      <c r="F24" s="44"/>
      <c r="G24" s="44" t="s">
        <v>19</v>
      </c>
      <c r="H24" s="44"/>
      <c r="I24" s="44" t="s">
        <v>20</v>
      </c>
      <c r="J24" s="44"/>
      <c r="K24" s="44"/>
      <c r="L24" s="44"/>
      <c r="M24" s="44"/>
      <c r="N24" s="53"/>
      <c r="O24" s="20"/>
      <c r="P24" s="20"/>
    </row>
    <row r="25" spans="2:27" ht="21.6" hidden="1" customHeight="1" x14ac:dyDescent="0.15">
      <c r="B25" s="11" t="s">
        <v>24</v>
      </c>
      <c r="C25" s="62">
        <f t="shared" ref="C25:C30" si="9">SUM(E25:J25)</f>
        <v>23436</v>
      </c>
      <c r="D25" s="38"/>
      <c r="E25" s="38">
        <v>15665</v>
      </c>
      <c r="F25" s="38"/>
      <c r="G25" s="38">
        <v>1395</v>
      </c>
      <c r="H25" s="38"/>
      <c r="I25" s="38">
        <v>6376</v>
      </c>
      <c r="J25" s="38"/>
      <c r="K25" s="38">
        <v>12848</v>
      </c>
      <c r="L25" s="38"/>
      <c r="M25" s="38">
        <f t="shared" ref="M25:M30" si="10">C25/K25*1000</f>
        <v>1824.0971357409715</v>
      </c>
      <c r="N25" s="39"/>
      <c r="O25" s="21"/>
      <c r="P25" s="21"/>
    </row>
    <row r="26" spans="2:27" ht="21.6" hidden="1" customHeight="1" x14ac:dyDescent="0.15">
      <c r="B26" s="9" t="s">
        <v>25</v>
      </c>
      <c r="C26" s="62">
        <f t="shared" si="9"/>
        <v>23522</v>
      </c>
      <c r="D26" s="38"/>
      <c r="E26" s="68">
        <v>17038</v>
      </c>
      <c r="F26" s="68"/>
      <c r="G26" s="68">
        <v>1611</v>
      </c>
      <c r="H26" s="68"/>
      <c r="I26" s="68">
        <v>4873</v>
      </c>
      <c r="J26" s="68"/>
      <c r="K26" s="68">
        <v>13004</v>
      </c>
      <c r="L26" s="68"/>
      <c r="M26" s="38">
        <f t="shared" si="10"/>
        <v>1808.8280529067979</v>
      </c>
      <c r="N26" s="39"/>
      <c r="O26" s="21"/>
      <c r="P26" s="21"/>
    </row>
    <row r="27" spans="2:27" ht="21.6" hidden="1" customHeight="1" x14ac:dyDescent="0.15">
      <c r="B27" s="9" t="s">
        <v>26</v>
      </c>
      <c r="C27" s="62">
        <f t="shared" si="9"/>
        <v>28700</v>
      </c>
      <c r="D27" s="38"/>
      <c r="E27" s="68">
        <v>22315</v>
      </c>
      <c r="F27" s="68"/>
      <c r="G27" s="68">
        <v>1483</v>
      </c>
      <c r="H27" s="68"/>
      <c r="I27" s="68">
        <v>4902</v>
      </c>
      <c r="J27" s="68"/>
      <c r="K27" s="68">
        <v>13181</v>
      </c>
      <c r="L27" s="68"/>
      <c r="M27" s="38">
        <f t="shared" si="10"/>
        <v>2177.3765268189059</v>
      </c>
      <c r="N27" s="39"/>
      <c r="O27" s="21"/>
      <c r="P27" s="21"/>
    </row>
    <row r="28" spans="2:27" ht="21.6" hidden="1" customHeight="1" x14ac:dyDescent="0.15">
      <c r="B28" s="9" t="s">
        <v>27</v>
      </c>
      <c r="C28" s="62">
        <f t="shared" si="9"/>
        <v>28817</v>
      </c>
      <c r="D28" s="38"/>
      <c r="E28" s="68">
        <v>21003</v>
      </c>
      <c r="F28" s="68"/>
      <c r="G28" s="68">
        <v>1805</v>
      </c>
      <c r="H28" s="68"/>
      <c r="I28" s="68">
        <v>6009</v>
      </c>
      <c r="J28" s="68"/>
      <c r="K28" s="68">
        <v>13357</v>
      </c>
      <c r="L28" s="68"/>
      <c r="M28" s="38">
        <f t="shared" si="10"/>
        <v>2157.4455341768362</v>
      </c>
      <c r="N28" s="39"/>
      <c r="O28" s="21"/>
      <c r="P28" s="21"/>
    </row>
    <row r="29" spans="2:27" ht="21.6" hidden="1" customHeight="1" x14ac:dyDescent="0.15">
      <c r="B29" s="9" t="s">
        <v>28</v>
      </c>
      <c r="C29" s="62">
        <f t="shared" si="9"/>
        <v>30021</v>
      </c>
      <c r="D29" s="38"/>
      <c r="E29" s="68">
        <v>20860</v>
      </c>
      <c r="F29" s="68"/>
      <c r="G29" s="68">
        <v>1683</v>
      </c>
      <c r="H29" s="68"/>
      <c r="I29" s="68">
        <v>7478</v>
      </c>
      <c r="J29" s="68"/>
      <c r="K29" s="68">
        <v>13335</v>
      </c>
      <c r="L29" s="68"/>
      <c r="M29" s="38">
        <f t="shared" si="10"/>
        <v>2251.293588301462</v>
      </c>
      <c r="N29" s="39"/>
      <c r="O29" s="21"/>
      <c r="P29" s="21"/>
    </row>
    <row r="30" spans="2:27" ht="21.6" customHeight="1" x14ac:dyDescent="0.15">
      <c r="B30" s="9" t="s">
        <v>29</v>
      </c>
      <c r="C30" s="62">
        <f t="shared" si="9"/>
        <v>32992</v>
      </c>
      <c r="D30" s="38"/>
      <c r="E30" s="38">
        <v>22071</v>
      </c>
      <c r="F30" s="38"/>
      <c r="G30" s="38">
        <v>1471</v>
      </c>
      <c r="H30" s="38"/>
      <c r="I30" s="38">
        <v>9450</v>
      </c>
      <c r="J30" s="38"/>
      <c r="K30" s="38">
        <v>13445</v>
      </c>
      <c r="L30" s="38"/>
      <c r="M30" s="38">
        <f t="shared" si="10"/>
        <v>2453.849014503533</v>
      </c>
      <c r="N30" s="39"/>
      <c r="O30" s="21"/>
      <c r="P30" s="35"/>
      <c r="Q30" s="35"/>
      <c r="R30" s="35"/>
      <c r="S30" s="35"/>
      <c r="T30" s="35"/>
      <c r="U30" s="35"/>
      <c r="V30" s="35"/>
      <c r="W30" s="35"/>
      <c r="X30" s="35"/>
      <c r="Y30" s="35"/>
    </row>
    <row r="31" spans="2:27" ht="21.6" customHeight="1" x14ac:dyDescent="0.15">
      <c r="B31" s="9" t="s">
        <v>30</v>
      </c>
      <c r="C31" s="62">
        <f t="shared" ref="C31:C35" si="11">SUM(E31:J31)</f>
        <v>32618</v>
      </c>
      <c r="D31" s="38"/>
      <c r="E31" s="68">
        <v>21681</v>
      </c>
      <c r="F31" s="68"/>
      <c r="G31" s="68">
        <v>854</v>
      </c>
      <c r="H31" s="68"/>
      <c r="I31" s="68">
        <v>10083</v>
      </c>
      <c r="J31" s="68"/>
      <c r="K31" s="68">
        <v>13736</v>
      </c>
      <c r="L31" s="68"/>
      <c r="M31" s="38">
        <f t="shared" ref="M31:M40" si="12">C31/K31*1000</f>
        <v>2374.6359930110657</v>
      </c>
      <c r="N31" s="39"/>
      <c r="O31" s="21"/>
      <c r="P31" s="35"/>
      <c r="Q31" s="35"/>
      <c r="R31" s="35"/>
      <c r="S31" s="35"/>
      <c r="T31" s="35"/>
      <c r="U31" s="35"/>
      <c r="V31" s="35"/>
      <c r="W31" s="35"/>
    </row>
    <row r="32" spans="2:27" ht="21.6" customHeight="1" x14ac:dyDescent="0.15">
      <c r="B32" s="9" t="s">
        <v>11</v>
      </c>
      <c r="C32" s="62">
        <f t="shared" ref="C32:C33" si="13">SUM(E32:J32)</f>
        <v>31126</v>
      </c>
      <c r="D32" s="38"/>
      <c r="E32" s="69">
        <v>21353</v>
      </c>
      <c r="F32" s="69"/>
      <c r="G32" s="69">
        <v>768</v>
      </c>
      <c r="H32" s="69"/>
      <c r="I32" s="69">
        <v>9005</v>
      </c>
      <c r="J32" s="69"/>
      <c r="K32" s="68">
        <v>13729</v>
      </c>
      <c r="L32" s="68"/>
      <c r="M32" s="38">
        <f t="shared" si="12"/>
        <v>2267.171680384587</v>
      </c>
      <c r="N32" s="39"/>
      <c r="O32" s="22"/>
      <c r="P32" s="35"/>
      <c r="Q32" s="35"/>
      <c r="R32" s="35"/>
      <c r="S32" s="35"/>
      <c r="T32" s="35"/>
      <c r="U32" s="35"/>
      <c r="V32" s="35"/>
      <c r="W32" s="35"/>
      <c r="X32" s="35"/>
      <c r="Y32" s="35"/>
      <c r="Z32" s="35"/>
    </row>
    <row r="33" spans="2:26" ht="21.6" customHeight="1" x14ac:dyDescent="0.15">
      <c r="B33" s="9" t="s">
        <v>12</v>
      </c>
      <c r="C33" s="62">
        <f t="shared" si="13"/>
        <v>32026</v>
      </c>
      <c r="D33" s="38"/>
      <c r="E33" s="69">
        <v>21202</v>
      </c>
      <c r="F33" s="69"/>
      <c r="G33" s="69">
        <v>825</v>
      </c>
      <c r="H33" s="69"/>
      <c r="I33" s="69">
        <v>9999</v>
      </c>
      <c r="J33" s="69"/>
      <c r="K33" s="68">
        <v>13757</v>
      </c>
      <c r="L33" s="68"/>
      <c r="M33" s="38">
        <f t="shared" si="12"/>
        <v>2327.978483681035</v>
      </c>
      <c r="N33" s="39"/>
      <c r="O33" s="22"/>
      <c r="P33" s="35"/>
      <c r="Q33" s="35"/>
      <c r="R33" s="35"/>
      <c r="S33" s="35"/>
      <c r="T33" s="35"/>
      <c r="U33" s="35"/>
      <c r="V33" s="35"/>
      <c r="W33" s="35"/>
      <c r="X33" s="35"/>
      <c r="Y33" s="35"/>
      <c r="Z33" s="35"/>
    </row>
    <row r="34" spans="2:26" ht="21.6" customHeight="1" x14ac:dyDescent="0.15">
      <c r="B34" s="9" t="s">
        <v>13</v>
      </c>
      <c r="C34" s="62">
        <f t="shared" si="11"/>
        <v>31698</v>
      </c>
      <c r="D34" s="38"/>
      <c r="E34" s="68">
        <v>20727</v>
      </c>
      <c r="F34" s="68"/>
      <c r="G34" s="68">
        <v>1060</v>
      </c>
      <c r="H34" s="68"/>
      <c r="I34" s="68">
        <v>9911</v>
      </c>
      <c r="J34" s="68"/>
      <c r="K34" s="68">
        <v>13697</v>
      </c>
      <c r="L34" s="68"/>
      <c r="M34" s="38">
        <f t="shared" si="12"/>
        <v>2314.2293932978023</v>
      </c>
      <c r="N34" s="39"/>
      <c r="O34" s="21"/>
      <c r="P34" s="21"/>
    </row>
    <row r="35" spans="2:26" ht="21.6" customHeight="1" x14ac:dyDescent="0.15">
      <c r="B35" s="9" t="s">
        <v>14</v>
      </c>
      <c r="C35" s="62">
        <f t="shared" si="11"/>
        <v>30543</v>
      </c>
      <c r="D35" s="38"/>
      <c r="E35" s="68">
        <v>20217</v>
      </c>
      <c r="F35" s="68"/>
      <c r="G35" s="68">
        <v>1254</v>
      </c>
      <c r="H35" s="68"/>
      <c r="I35" s="68">
        <v>9072</v>
      </c>
      <c r="J35" s="68"/>
      <c r="K35" s="68">
        <v>13571</v>
      </c>
      <c r="L35" s="68"/>
      <c r="M35" s="38">
        <f t="shared" si="12"/>
        <v>2250.6079139341246</v>
      </c>
      <c r="N35" s="39"/>
      <c r="O35" s="21"/>
      <c r="P35" s="21"/>
    </row>
    <row r="36" spans="2:26" ht="21.6" customHeight="1" x14ac:dyDescent="0.15">
      <c r="B36" s="17" t="s">
        <v>15</v>
      </c>
      <c r="C36" s="77">
        <f t="shared" ref="C36" si="14">SUM(E36:J36)</f>
        <v>31659</v>
      </c>
      <c r="D36" s="78"/>
      <c r="E36" s="79">
        <v>20623</v>
      </c>
      <c r="F36" s="79"/>
      <c r="G36" s="79">
        <v>1128</v>
      </c>
      <c r="H36" s="79"/>
      <c r="I36" s="79">
        <v>9908</v>
      </c>
      <c r="J36" s="79"/>
      <c r="K36" s="68">
        <v>13532</v>
      </c>
      <c r="L36" s="68"/>
      <c r="M36" s="38">
        <f t="shared" si="12"/>
        <v>2339.5654744309786</v>
      </c>
      <c r="N36" s="39"/>
      <c r="O36" s="21"/>
      <c r="P36" s="21"/>
    </row>
    <row r="37" spans="2:26" ht="21.6" customHeight="1" x14ac:dyDescent="0.15">
      <c r="B37" s="16" t="s">
        <v>46</v>
      </c>
      <c r="C37" s="80">
        <f t="shared" ref="C37:C42" si="15">SUM(E37:J37)</f>
        <v>30558</v>
      </c>
      <c r="D37" s="68"/>
      <c r="E37" s="68">
        <v>20800</v>
      </c>
      <c r="F37" s="68"/>
      <c r="G37" s="68">
        <v>1085</v>
      </c>
      <c r="H37" s="68"/>
      <c r="I37" s="68">
        <v>8673</v>
      </c>
      <c r="J37" s="68"/>
      <c r="K37" s="81">
        <v>13600</v>
      </c>
      <c r="L37" s="82"/>
      <c r="M37" s="38">
        <f t="shared" si="12"/>
        <v>2246.9117647058824</v>
      </c>
      <c r="N37" s="39"/>
      <c r="O37" s="21"/>
      <c r="P37" s="21"/>
    </row>
    <row r="38" spans="2:26" ht="21.6" customHeight="1" x14ac:dyDescent="0.15">
      <c r="B38" s="16" t="s">
        <v>47</v>
      </c>
      <c r="C38" s="80">
        <f t="shared" si="15"/>
        <v>29031</v>
      </c>
      <c r="D38" s="68"/>
      <c r="E38" s="68">
        <v>20995</v>
      </c>
      <c r="F38" s="68"/>
      <c r="G38" s="68">
        <v>869</v>
      </c>
      <c r="H38" s="68"/>
      <c r="I38" s="68">
        <v>7167</v>
      </c>
      <c r="J38" s="68"/>
      <c r="K38" s="81">
        <v>13602</v>
      </c>
      <c r="L38" s="82"/>
      <c r="M38" s="38">
        <f t="shared" si="12"/>
        <v>2134.3184825760918</v>
      </c>
      <c r="N38" s="39"/>
      <c r="O38" s="21"/>
      <c r="P38" s="21"/>
    </row>
    <row r="39" spans="2:26" ht="21.6" customHeight="1" x14ac:dyDescent="0.15">
      <c r="B39" s="16" t="s">
        <v>48</v>
      </c>
      <c r="C39" s="80">
        <f t="shared" si="15"/>
        <v>35107</v>
      </c>
      <c r="D39" s="68"/>
      <c r="E39" s="68">
        <v>20640</v>
      </c>
      <c r="F39" s="68"/>
      <c r="G39" s="68">
        <v>1256</v>
      </c>
      <c r="H39" s="68"/>
      <c r="I39" s="68">
        <v>13211</v>
      </c>
      <c r="J39" s="68"/>
      <c r="K39" s="81">
        <v>13599</v>
      </c>
      <c r="L39" s="82"/>
      <c r="M39" s="38">
        <f t="shared" si="12"/>
        <v>2581.5868813883376</v>
      </c>
      <c r="N39" s="39"/>
      <c r="O39" s="21"/>
      <c r="P39" s="35" t="s">
        <v>65</v>
      </c>
      <c r="Q39" s="35"/>
      <c r="R39" s="35"/>
      <c r="S39" s="35"/>
      <c r="T39" s="35"/>
      <c r="U39" s="35"/>
      <c r="V39" s="35"/>
      <c r="W39" s="35"/>
      <c r="X39" s="35"/>
      <c r="Y39" s="35"/>
    </row>
    <row r="40" spans="2:26" ht="21.6" customHeight="1" x14ac:dyDescent="0.15">
      <c r="B40" s="16" t="s">
        <v>49</v>
      </c>
      <c r="C40" s="80">
        <f t="shared" si="15"/>
        <v>34718</v>
      </c>
      <c r="D40" s="68"/>
      <c r="E40" s="68">
        <v>20369</v>
      </c>
      <c r="F40" s="68"/>
      <c r="G40" s="68">
        <v>1884</v>
      </c>
      <c r="H40" s="68"/>
      <c r="I40" s="68">
        <v>12465</v>
      </c>
      <c r="J40" s="68"/>
      <c r="K40" s="81">
        <v>13588</v>
      </c>
      <c r="L40" s="82"/>
      <c r="M40" s="38">
        <f t="shared" si="12"/>
        <v>2555.0485722696499</v>
      </c>
      <c r="N40" s="39"/>
      <c r="O40" s="21"/>
      <c r="P40" s="35" t="s">
        <v>62</v>
      </c>
      <c r="Q40" s="35"/>
      <c r="R40" s="35"/>
      <c r="S40" s="35"/>
      <c r="T40" s="35"/>
      <c r="U40" s="35"/>
      <c r="V40" s="35"/>
      <c r="W40" s="35"/>
    </row>
    <row r="41" spans="2:26" ht="21.6" customHeight="1" x14ac:dyDescent="0.15">
      <c r="B41" s="16" t="s">
        <v>50</v>
      </c>
      <c r="C41" s="80">
        <f>SUM(E41:J41)-1</f>
        <v>36151</v>
      </c>
      <c r="D41" s="68"/>
      <c r="E41" s="68">
        <v>20156</v>
      </c>
      <c r="F41" s="68"/>
      <c r="G41" s="68">
        <v>1975</v>
      </c>
      <c r="H41" s="68"/>
      <c r="I41" s="68">
        <v>14021</v>
      </c>
      <c r="J41" s="68"/>
      <c r="K41" s="81">
        <v>13680</v>
      </c>
      <c r="L41" s="82"/>
      <c r="M41" s="38">
        <f>C41/K41*1000</f>
        <v>2642.6169590643271</v>
      </c>
      <c r="N41" s="39"/>
      <c r="O41" s="21"/>
      <c r="P41" s="35" t="s">
        <v>66</v>
      </c>
      <c r="Q41" s="35"/>
      <c r="R41" s="35"/>
      <c r="S41" s="35"/>
      <c r="T41" s="35"/>
      <c r="U41" s="35"/>
      <c r="V41" s="35"/>
      <c r="W41" s="35"/>
      <c r="X41" s="35"/>
      <c r="Y41" s="35"/>
      <c r="Z41" s="35"/>
    </row>
    <row r="42" spans="2:26" ht="21.6" customHeight="1" x14ac:dyDescent="0.15">
      <c r="B42" s="25" t="s">
        <v>55</v>
      </c>
      <c r="C42" s="75">
        <f t="shared" si="15"/>
        <v>36114</v>
      </c>
      <c r="D42" s="70"/>
      <c r="E42" s="70">
        <v>19976</v>
      </c>
      <c r="F42" s="70"/>
      <c r="G42" s="70">
        <v>2071</v>
      </c>
      <c r="H42" s="70"/>
      <c r="I42" s="70">
        <v>14067</v>
      </c>
      <c r="J42" s="70"/>
      <c r="K42" s="71">
        <v>13514</v>
      </c>
      <c r="L42" s="72"/>
      <c r="M42" s="73">
        <f>C42/K42*1000</f>
        <v>2672.3397957673524</v>
      </c>
      <c r="N42" s="74"/>
      <c r="O42" s="21"/>
      <c r="P42" s="35" t="s">
        <v>64</v>
      </c>
      <c r="Q42" s="35"/>
      <c r="R42" s="35"/>
      <c r="S42" s="35"/>
      <c r="T42" s="35"/>
      <c r="U42" s="35"/>
      <c r="V42" s="35"/>
      <c r="W42" s="35"/>
      <c r="X42" s="35"/>
      <c r="Y42" s="35"/>
      <c r="Z42" s="35"/>
    </row>
    <row r="43" spans="2:26" ht="21.6" customHeight="1" x14ac:dyDescent="0.15">
      <c r="N43" s="2" t="s">
        <v>43</v>
      </c>
      <c r="O43" s="2"/>
      <c r="P43" s="2"/>
    </row>
  </sheetData>
  <mergeCells count="150">
    <mergeCell ref="K40:L40"/>
    <mergeCell ref="M40:N40"/>
    <mergeCell ref="E41:F41"/>
    <mergeCell ref="G41:H41"/>
    <mergeCell ref="I41:J41"/>
    <mergeCell ref="K41:L41"/>
    <mergeCell ref="M41:N41"/>
    <mergeCell ref="K37:L37"/>
    <mergeCell ref="M37:N37"/>
    <mergeCell ref="E38:F38"/>
    <mergeCell ref="G38:H38"/>
    <mergeCell ref="I38:J38"/>
    <mergeCell ref="K38:L38"/>
    <mergeCell ref="M38:N38"/>
    <mergeCell ref="E39:F39"/>
    <mergeCell ref="G39:H39"/>
    <mergeCell ref="I39:J39"/>
    <mergeCell ref="K39:L39"/>
    <mergeCell ref="M39:N39"/>
    <mergeCell ref="G27:H27"/>
    <mergeCell ref="I27:J27"/>
    <mergeCell ref="C29:D29"/>
    <mergeCell ref="E29:F29"/>
    <mergeCell ref="C28:D28"/>
    <mergeCell ref="E28:F28"/>
    <mergeCell ref="G29:H29"/>
    <mergeCell ref="I29:J29"/>
    <mergeCell ref="K26:L26"/>
    <mergeCell ref="C27:D27"/>
    <mergeCell ref="E27:F27"/>
    <mergeCell ref="C26:D26"/>
    <mergeCell ref="E26:F26"/>
    <mergeCell ref="G26:H26"/>
    <mergeCell ref="K34:L34"/>
    <mergeCell ref="M34:N34"/>
    <mergeCell ref="K35:L35"/>
    <mergeCell ref="M35:N35"/>
    <mergeCell ref="K42:L42"/>
    <mergeCell ref="M42:N42"/>
    <mergeCell ref="C42:D42"/>
    <mergeCell ref="E42:F42"/>
    <mergeCell ref="Y4:Y6"/>
    <mergeCell ref="I26:J26"/>
    <mergeCell ref="P5:P6"/>
    <mergeCell ref="O5:O6"/>
    <mergeCell ref="C36:D36"/>
    <mergeCell ref="E36:F36"/>
    <mergeCell ref="G36:H36"/>
    <mergeCell ref="I36:J36"/>
    <mergeCell ref="K36:L36"/>
    <mergeCell ref="M36:N36"/>
    <mergeCell ref="C37:D37"/>
    <mergeCell ref="C38:D38"/>
    <mergeCell ref="C39:D39"/>
    <mergeCell ref="C40:D40"/>
    <mergeCell ref="C41:D41"/>
    <mergeCell ref="C35:D35"/>
    <mergeCell ref="E35:F35"/>
    <mergeCell ref="G35:H35"/>
    <mergeCell ref="I35:J35"/>
    <mergeCell ref="C34:D34"/>
    <mergeCell ref="E34:F34"/>
    <mergeCell ref="G34:H34"/>
    <mergeCell ref="I34:J34"/>
    <mergeCell ref="G42:H42"/>
    <mergeCell ref="I42:J42"/>
    <mergeCell ref="E37:F37"/>
    <mergeCell ref="G37:H37"/>
    <mergeCell ref="I37:J37"/>
    <mergeCell ref="E40:F40"/>
    <mergeCell ref="G40:H40"/>
    <mergeCell ref="I40:J40"/>
    <mergeCell ref="K33:L33"/>
    <mergeCell ref="M33:N33"/>
    <mergeCell ref="C32:D32"/>
    <mergeCell ref="E32:F32"/>
    <mergeCell ref="C33:D33"/>
    <mergeCell ref="E33:F33"/>
    <mergeCell ref="G33:H33"/>
    <mergeCell ref="I33:J33"/>
    <mergeCell ref="G32:H32"/>
    <mergeCell ref="I32:J32"/>
    <mergeCell ref="K32:L32"/>
    <mergeCell ref="M32:N32"/>
    <mergeCell ref="H4:K4"/>
    <mergeCell ref="E5:E6"/>
    <mergeCell ref="C25:D25"/>
    <mergeCell ref="E25:F25"/>
    <mergeCell ref="G25:H25"/>
    <mergeCell ref="I25:J25"/>
    <mergeCell ref="C24:D24"/>
    <mergeCell ref="C23:J23"/>
    <mergeCell ref="C31:D31"/>
    <mergeCell ref="E31:F31"/>
    <mergeCell ref="G31:H31"/>
    <mergeCell ref="I31:J31"/>
    <mergeCell ref="K25:L25"/>
    <mergeCell ref="K31:L31"/>
    <mergeCell ref="K29:L29"/>
    <mergeCell ref="K28:L28"/>
    <mergeCell ref="K27:L27"/>
    <mergeCell ref="C30:D30"/>
    <mergeCell ref="E30:F30"/>
    <mergeCell ref="G30:H30"/>
    <mergeCell ref="I30:J30"/>
    <mergeCell ref="K30:L30"/>
    <mergeCell ref="G28:H28"/>
    <mergeCell ref="I28:J28"/>
    <mergeCell ref="I5:I6"/>
    <mergeCell ref="J5:J6"/>
    <mergeCell ref="K5:K6"/>
    <mergeCell ref="B23:B24"/>
    <mergeCell ref="K23:L24"/>
    <mergeCell ref="X4:X6"/>
    <mergeCell ref="E24:F24"/>
    <mergeCell ref="G24:H24"/>
    <mergeCell ref="I24:J24"/>
    <mergeCell ref="M23:N24"/>
    <mergeCell ref="W5:W6"/>
    <mergeCell ref="D4:G4"/>
    <mergeCell ref="T5:V5"/>
    <mergeCell ref="L5:L6"/>
    <mergeCell ref="B4:B6"/>
    <mergeCell ref="S5:S6"/>
    <mergeCell ref="Q5:Q6"/>
    <mergeCell ref="R5:R6"/>
    <mergeCell ref="L4:W4"/>
    <mergeCell ref="D5:D6"/>
    <mergeCell ref="F5:F6"/>
    <mergeCell ref="G5:G6"/>
    <mergeCell ref="H5:H6"/>
    <mergeCell ref="C4:C6"/>
    <mergeCell ref="P30:Y30"/>
    <mergeCell ref="P31:W31"/>
    <mergeCell ref="P32:Z32"/>
    <mergeCell ref="P33:Z33"/>
    <mergeCell ref="P42:Z42"/>
    <mergeCell ref="P39:Y39"/>
    <mergeCell ref="P40:W40"/>
    <mergeCell ref="P41:Z41"/>
    <mergeCell ref="M5:M6"/>
    <mergeCell ref="N5:N6"/>
    <mergeCell ref="M25:N25"/>
    <mergeCell ref="M31:N31"/>
    <mergeCell ref="M29:N29"/>
    <mergeCell ref="M28:N28"/>
    <mergeCell ref="M27:N27"/>
    <mergeCell ref="Z4:Z6"/>
    <mergeCell ref="M30:N30"/>
    <mergeCell ref="M26:N26"/>
  </mergeCells>
  <phoneticPr fontId="1"/>
  <printOptions horizontalCentered="1"/>
  <pageMargins left="0.59055118110236227" right="0.39370078740157483" top="0.59055118110236227" bottom="0.39370078740157483" header="0.39370078740157483" footer="0.19685039370078741"/>
  <pageSetup paperSize="9" scale="66"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15"/>
  <sheetData/>
  <phoneticPr fontId="1"/>
  <pageMargins left="0.75" right="0.75" top="1" bottom="1" header="0.51200000000000001" footer="0.5120000000000000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2"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Sheet1</vt:lpstr>
      <vt:lpstr>Sheet2</vt:lpstr>
      <vt:lpstr>Sheet3</vt:lpstr>
      <vt:lpstr>Sheet1!Print_Area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CAS0038</dc:creator>
  <cp:lastModifiedBy>hara</cp:lastModifiedBy>
  <cp:lastPrinted>2016-09-28T06:29:25Z</cp:lastPrinted>
  <dcterms:created xsi:type="dcterms:W3CDTF">2010-10-13T07:57:08Z</dcterms:created>
  <dcterms:modified xsi:type="dcterms:W3CDTF">2016-09-28T06:34:06Z</dcterms:modified>
</cp:coreProperties>
</file>